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For Rachel - Accounting Policies Documents 3.10.22\Global Accounting Policies and Procedures\"/>
    </mc:Choice>
  </mc:AlternateContent>
  <bookViews>
    <workbookView xWindow="240" yWindow="135" windowWidth="20250" windowHeight="7950"/>
  </bookViews>
  <sheets>
    <sheet name="Instructions" sheetId="4" r:id="rId1"/>
    <sheet name="ARO Costing" sheetId="1" r:id="rId2"/>
    <sheet name="Liab Accretion" sheetId="3" r:id="rId3"/>
  </sheets>
  <externalReferences>
    <externalReference r:id="rId4"/>
  </externalReferences>
  <definedNames>
    <definedName name="_xlnm._FilterDatabase" localSheetId="1" hidden="1">'ARO Costing'!$A$6:$D$6</definedName>
    <definedName name="consolpg1">#REF!</definedName>
    <definedName name="CONSOLQTD">#REF!</definedName>
    <definedName name="data">[1]DropDownLists!$A$2:$A$6</definedName>
    <definedName name="DJBAL">#REF!</definedName>
    <definedName name="DJPG1">#REF!</definedName>
    <definedName name="DJQTD">#REF!</definedName>
    <definedName name="ELIMBAL">#REF!</definedName>
    <definedName name="ELIMPG1">#REF!</definedName>
    <definedName name="ELIMQTD">#REF!</definedName>
    <definedName name="INTLBAL">#REF!</definedName>
    <definedName name="INTLPG1">#REF!</definedName>
    <definedName name="INTLQTD">#REF!</definedName>
    <definedName name="NABAL">#REF!</definedName>
    <definedName name="NAPG1">#REF!</definedName>
    <definedName name="NAQTD">#REF!</definedName>
    <definedName name="Scenario">#REF!</definedName>
    <definedName name="solver_typ" localSheetId="1" hidden="1">2</definedName>
    <definedName name="solver_typ" localSheetId="0" hidden="1">2</definedName>
    <definedName name="solver_typ" localSheetId="2" hidden="1">2</definedName>
    <definedName name="solver_ver" localSheetId="1" hidden="1">12</definedName>
    <definedName name="solver_ver" localSheetId="0" hidden="1">12</definedName>
    <definedName name="solver_ver" localSheetId="2" hidden="1">12</definedName>
  </definedNames>
  <calcPr calcId="162913"/>
</workbook>
</file>

<file path=xl/calcChain.xml><?xml version="1.0" encoding="utf-8"?>
<calcChain xmlns="http://schemas.openxmlformats.org/spreadsheetml/2006/main">
  <c r="S12" i="3" l="1"/>
  <c r="C12" i="3"/>
  <c r="D383" i="3" l="1"/>
  <c r="D384" i="3"/>
  <c r="D385" i="3"/>
  <c r="D19" i="3"/>
  <c r="T143" i="3"/>
  <c r="T150" i="3"/>
  <c r="T158" i="3"/>
  <c r="T166" i="3"/>
  <c r="T174" i="3"/>
  <c r="T182" i="3"/>
  <c r="T190" i="3"/>
  <c r="T198" i="3"/>
  <c r="T206" i="3"/>
  <c r="T214" i="3"/>
  <c r="T222" i="3"/>
  <c r="T230" i="3"/>
  <c r="T238" i="3"/>
  <c r="T246" i="3"/>
  <c r="T254" i="3"/>
  <c r="T262" i="3"/>
  <c r="T270" i="3"/>
  <c r="T278" i="3"/>
  <c r="T286" i="3"/>
  <c r="T294" i="3"/>
  <c r="T302" i="3"/>
  <c r="T310" i="3"/>
  <c r="T318" i="3"/>
  <c r="T326" i="3"/>
  <c r="T334" i="3"/>
  <c r="T342" i="3"/>
  <c r="T350" i="3"/>
  <c r="T51" i="3"/>
  <c r="T59" i="3"/>
  <c r="T67" i="3"/>
  <c r="T75" i="3"/>
  <c r="T83" i="3"/>
  <c r="T91" i="3"/>
  <c r="T99" i="3"/>
  <c r="T107" i="3"/>
  <c r="T115" i="3"/>
  <c r="T123" i="3"/>
  <c r="T131" i="3"/>
  <c r="T24" i="3"/>
  <c r="T32" i="3"/>
  <c r="T40" i="3"/>
  <c r="T48" i="3"/>
  <c r="T164" i="3"/>
  <c r="T188" i="3"/>
  <c r="T212" i="3"/>
  <c r="T244" i="3"/>
  <c r="T276" i="3"/>
  <c r="T300" i="3"/>
  <c r="T332" i="3"/>
  <c r="T65" i="3"/>
  <c r="T97" i="3"/>
  <c r="T121" i="3"/>
  <c r="T38" i="3"/>
  <c r="T149" i="3"/>
  <c r="T205" i="3"/>
  <c r="T237" i="3"/>
  <c r="T277" i="3"/>
  <c r="T325" i="3"/>
  <c r="T50" i="3"/>
  <c r="T98" i="3"/>
  <c r="T23" i="3"/>
  <c r="T136" i="3"/>
  <c r="T151" i="3"/>
  <c r="T159" i="3"/>
  <c r="T167" i="3"/>
  <c r="T175" i="3"/>
  <c r="T183" i="3"/>
  <c r="T191" i="3"/>
  <c r="T199" i="3"/>
  <c r="T207" i="3"/>
  <c r="T215" i="3"/>
  <c r="T223" i="3"/>
  <c r="T231" i="3"/>
  <c r="T239" i="3"/>
  <c r="T247" i="3"/>
  <c r="T255" i="3"/>
  <c r="T263" i="3"/>
  <c r="T271" i="3"/>
  <c r="T279" i="3"/>
  <c r="T287" i="3"/>
  <c r="T295" i="3"/>
  <c r="T303" i="3"/>
  <c r="T311" i="3"/>
  <c r="T319" i="3"/>
  <c r="T327" i="3"/>
  <c r="T335" i="3"/>
  <c r="T343" i="3"/>
  <c r="T351" i="3"/>
  <c r="T52" i="3"/>
  <c r="T60" i="3"/>
  <c r="T68" i="3"/>
  <c r="T76" i="3"/>
  <c r="T84" i="3"/>
  <c r="T92" i="3"/>
  <c r="T100" i="3"/>
  <c r="T108" i="3"/>
  <c r="T116" i="3"/>
  <c r="T124" i="3"/>
  <c r="T132" i="3"/>
  <c r="T25" i="3"/>
  <c r="T33" i="3"/>
  <c r="T41" i="3"/>
  <c r="T49" i="3"/>
  <c r="T148" i="3"/>
  <c r="T220" i="3"/>
  <c r="T268" i="3"/>
  <c r="T308" i="3"/>
  <c r="T173" i="3"/>
  <c r="T293" i="3"/>
  <c r="T66" i="3"/>
  <c r="T130" i="3"/>
  <c r="T137" i="3"/>
  <c r="T144" i="3"/>
  <c r="T152" i="3"/>
  <c r="T160" i="3"/>
  <c r="T168" i="3"/>
  <c r="T176" i="3"/>
  <c r="T184" i="3"/>
  <c r="T192" i="3"/>
  <c r="T200" i="3"/>
  <c r="T208" i="3"/>
  <c r="T216" i="3"/>
  <c r="T224" i="3"/>
  <c r="T232" i="3"/>
  <c r="T240" i="3"/>
  <c r="T248" i="3"/>
  <c r="T256" i="3"/>
  <c r="T264" i="3"/>
  <c r="T272" i="3"/>
  <c r="T280" i="3"/>
  <c r="T288" i="3"/>
  <c r="T296" i="3"/>
  <c r="T304" i="3"/>
  <c r="T312" i="3"/>
  <c r="T320" i="3"/>
  <c r="T328" i="3"/>
  <c r="T336" i="3"/>
  <c r="T344" i="3"/>
  <c r="T352" i="3"/>
  <c r="T53" i="3"/>
  <c r="T61" i="3"/>
  <c r="T69" i="3"/>
  <c r="T77" i="3"/>
  <c r="T85" i="3"/>
  <c r="T93" i="3"/>
  <c r="T101" i="3"/>
  <c r="T109" i="3"/>
  <c r="T117" i="3"/>
  <c r="T125" i="3"/>
  <c r="T133" i="3"/>
  <c r="T26" i="3"/>
  <c r="T34" i="3"/>
  <c r="T42" i="3"/>
  <c r="T19" i="3"/>
  <c r="T156" i="3"/>
  <c r="T180" i="3"/>
  <c r="T204" i="3"/>
  <c r="T236" i="3"/>
  <c r="T260" i="3"/>
  <c r="T292" i="3"/>
  <c r="T316" i="3"/>
  <c r="T348" i="3"/>
  <c r="T73" i="3"/>
  <c r="T105" i="3"/>
  <c r="T129" i="3"/>
  <c r="T46" i="3"/>
  <c r="T142" i="3"/>
  <c r="T181" i="3"/>
  <c r="T213" i="3"/>
  <c r="T253" i="3"/>
  <c r="T285" i="3"/>
  <c r="T333" i="3"/>
  <c r="T74" i="3"/>
  <c r="T114" i="3"/>
  <c r="T47" i="3"/>
  <c r="T138" i="3"/>
  <c r="T145" i="3"/>
  <c r="T153" i="3"/>
  <c r="T161" i="3"/>
  <c r="T169" i="3"/>
  <c r="T177" i="3"/>
  <c r="T185" i="3"/>
  <c r="T193" i="3"/>
  <c r="T201" i="3"/>
  <c r="T209" i="3"/>
  <c r="T217" i="3"/>
  <c r="T225" i="3"/>
  <c r="T233" i="3"/>
  <c r="T241" i="3"/>
  <c r="T249" i="3"/>
  <c r="T257" i="3"/>
  <c r="T265" i="3"/>
  <c r="T273" i="3"/>
  <c r="T281" i="3"/>
  <c r="T289" i="3"/>
  <c r="T297" i="3"/>
  <c r="T305" i="3"/>
  <c r="T313" i="3"/>
  <c r="T321" i="3"/>
  <c r="T329" i="3"/>
  <c r="T337" i="3"/>
  <c r="T345" i="3"/>
  <c r="T353" i="3"/>
  <c r="T54" i="3"/>
  <c r="T62" i="3"/>
  <c r="T70" i="3"/>
  <c r="T78" i="3"/>
  <c r="T86" i="3"/>
  <c r="T94" i="3"/>
  <c r="T102" i="3"/>
  <c r="T110" i="3"/>
  <c r="T118" i="3"/>
  <c r="T126" i="3"/>
  <c r="T134" i="3"/>
  <c r="T27" i="3"/>
  <c r="T35" i="3"/>
  <c r="T43" i="3"/>
  <c r="T141" i="3"/>
  <c r="T196" i="3"/>
  <c r="T228" i="3"/>
  <c r="T252" i="3"/>
  <c r="T284" i="3"/>
  <c r="T324" i="3"/>
  <c r="T57" i="3"/>
  <c r="T81" i="3"/>
  <c r="T113" i="3"/>
  <c r="T30" i="3"/>
  <c r="T135" i="3"/>
  <c r="T189" i="3"/>
  <c r="T221" i="3"/>
  <c r="T261" i="3"/>
  <c r="T301" i="3"/>
  <c r="T341" i="3"/>
  <c r="T82" i="3"/>
  <c r="T122" i="3"/>
  <c r="T139" i="3"/>
  <c r="T146" i="3"/>
  <c r="T154" i="3"/>
  <c r="T162" i="3"/>
  <c r="T170" i="3"/>
  <c r="T178" i="3"/>
  <c r="T186" i="3"/>
  <c r="T194" i="3"/>
  <c r="T202" i="3"/>
  <c r="T210" i="3"/>
  <c r="T218" i="3"/>
  <c r="T226" i="3"/>
  <c r="T234" i="3"/>
  <c r="T242" i="3"/>
  <c r="T250" i="3"/>
  <c r="T258" i="3"/>
  <c r="T266" i="3"/>
  <c r="T274" i="3"/>
  <c r="T282" i="3"/>
  <c r="T290" i="3"/>
  <c r="T298" i="3"/>
  <c r="T306" i="3"/>
  <c r="T314" i="3"/>
  <c r="T322" i="3"/>
  <c r="T330" i="3"/>
  <c r="T338" i="3"/>
  <c r="T346" i="3"/>
  <c r="T354" i="3"/>
  <c r="T55" i="3"/>
  <c r="T63" i="3"/>
  <c r="T71" i="3"/>
  <c r="T79" i="3"/>
  <c r="T87" i="3"/>
  <c r="T95" i="3"/>
  <c r="T103" i="3"/>
  <c r="T111" i="3"/>
  <c r="T119" i="3"/>
  <c r="T127" i="3"/>
  <c r="T20" i="3"/>
  <c r="T28" i="3"/>
  <c r="T36" i="3"/>
  <c r="T44" i="3"/>
  <c r="T172" i="3"/>
  <c r="T89" i="3"/>
  <c r="T165" i="3"/>
  <c r="T245" i="3"/>
  <c r="T309" i="3"/>
  <c r="T349" i="3"/>
  <c r="T90" i="3"/>
  <c r="T39" i="3"/>
  <c r="T140" i="3"/>
  <c r="T147" i="3"/>
  <c r="T155" i="3"/>
  <c r="T163" i="3"/>
  <c r="T171" i="3"/>
  <c r="T179" i="3"/>
  <c r="T187" i="3"/>
  <c r="T195" i="3"/>
  <c r="T203" i="3"/>
  <c r="T211" i="3"/>
  <c r="T219" i="3"/>
  <c r="T227" i="3"/>
  <c r="T235" i="3"/>
  <c r="T243" i="3"/>
  <c r="T251" i="3"/>
  <c r="T259" i="3"/>
  <c r="T267" i="3"/>
  <c r="T275" i="3"/>
  <c r="T283" i="3"/>
  <c r="T291" i="3"/>
  <c r="T299" i="3"/>
  <c r="T307" i="3"/>
  <c r="T315" i="3"/>
  <c r="T323" i="3"/>
  <c r="T331" i="3"/>
  <c r="T339" i="3"/>
  <c r="T347" i="3"/>
  <c r="T56" i="3"/>
  <c r="T64" i="3"/>
  <c r="T72" i="3"/>
  <c r="T80" i="3"/>
  <c r="T88" i="3"/>
  <c r="T96" i="3"/>
  <c r="T104" i="3"/>
  <c r="T112" i="3"/>
  <c r="T120" i="3"/>
  <c r="T128" i="3"/>
  <c r="T21" i="3"/>
  <c r="T29" i="3"/>
  <c r="T37" i="3"/>
  <c r="T45" i="3"/>
  <c r="T340" i="3"/>
  <c r="T22" i="3"/>
  <c r="T157" i="3"/>
  <c r="T197" i="3"/>
  <c r="T229" i="3"/>
  <c r="T269" i="3"/>
  <c r="T317" i="3"/>
  <c r="T58" i="3"/>
  <c r="T106" i="3"/>
  <c r="T31" i="3"/>
  <c r="D360" i="3"/>
  <c r="D364" i="3"/>
  <c r="D368" i="3"/>
  <c r="D372" i="3"/>
  <c r="D376" i="3"/>
  <c r="D380" i="3"/>
  <c r="D316" i="3"/>
  <c r="D320" i="3"/>
  <c r="D324" i="3"/>
  <c r="D328" i="3"/>
  <c r="D332" i="3"/>
  <c r="D336" i="3"/>
  <c r="D340" i="3"/>
  <c r="D344" i="3"/>
  <c r="D348" i="3"/>
  <c r="D352" i="3"/>
  <c r="D356" i="3"/>
  <c r="D299" i="3"/>
  <c r="D303" i="3"/>
  <c r="D307" i="3"/>
  <c r="D311" i="3"/>
  <c r="D180" i="3"/>
  <c r="D184" i="3"/>
  <c r="D188" i="3"/>
  <c r="D192" i="3"/>
  <c r="D196" i="3"/>
  <c r="D200" i="3"/>
  <c r="D204" i="3"/>
  <c r="D208" i="3"/>
  <c r="D212" i="3"/>
  <c r="D216" i="3"/>
  <c r="D220" i="3"/>
  <c r="D224" i="3"/>
  <c r="D228" i="3"/>
  <c r="D232" i="3"/>
  <c r="D236" i="3"/>
  <c r="D240" i="3"/>
  <c r="D244" i="3"/>
  <c r="D248" i="3"/>
  <c r="D252" i="3"/>
  <c r="D256" i="3"/>
  <c r="D260" i="3"/>
  <c r="D264" i="3"/>
  <c r="D268" i="3"/>
  <c r="D272" i="3"/>
  <c r="D276" i="3"/>
  <c r="D280" i="3"/>
  <c r="D284" i="3"/>
  <c r="D288" i="3"/>
  <c r="D292" i="3"/>
  <c r="D296" i="3"/>
  <c r="D148" i="3"/>
  <c r="D152" i="3"/>
  <c r="D156" i="3"/>
  <c r="D160" i="3"/>
  <c r="D164" i="3"/>
  <c r="D168" i="3"/>
  <c r="D172" i="3"/>
  <c r="D176" i="3"/>
  <c r="D21" i="3"/>
  <c r="D25" i="3"/>
  <c r="D29" i="3"/>
  <c r="D33" i="3"/>
  <c r="D37" i="3"/>
  <c r="D41" i="3"/>
  <c r="D45" i="3"/>
  <c r="D49" i="3"/>
  <c r="D53" i="3"/>
  <c r="D57" i="3"/>
  <c r="D61" i="3"/>
  <c r="D65" i="3"/>
  <c r="D69" i="3"/>
  <c r="D73" i="3"/>
  <c r="D77" i="3"/>
  <c r="D81" i="3"/>
  <c r="D85" i="3"/>
  <c r="D89" i="3"/>
  <c r="D93" i="3"/>
  <c r="D97" i="3"/>
  <c r="D101" i="3"/>
  <c r="D105" i="3"/>
  <c r="D109" i="3"/>
  <c r="D113" i="3"/>
  <c r="D362" i="3"/>
  <c r="D367" i="3"/>
  <c r="D373" i="3"/>
  <c r="D378" i="3"/>
  <c r="D315" i="3"/>
  <c r="D321" i="3"/>
  <c r="D326" i="3"/>
  <c r="D331" i="3"/>
  <c r="D337" i="3"/>
  <c r="D342" i="3"/>
  <c r="D347" i="3"/>
  <c r="D353" i="3"/>
  <c r="D297" i="3"/>
  <c r="D302" i="3"/>
  <c r="D308" i="3"/>
  <c r="D178" i="3"/>
  <c r="D183" i="3"/>
  <c r="D189" i="3"/>
  <c r="D194" i="3"/>
  <c r="D199" i="3"/>
  <c r="D205" i="3"/>
  <c r="D210" i="3"/>
  <c r="D215" i="3"/>
  <c r="D221" i="3"/>
  <c r="D226" i="3"/>
  <c r="D231" i="3"/>
  <c r="D237" i="3"/>
  <c r="D242" i="3"/>
  <c r="D247" i="3"/>
  <c r="D253" i="3"/>
  <c r="D258" i="3"/>
  <c r="D263" i="3"/>
  <c r="D269" i="3"/>
  <c r="D274" i="3"/>
  <c r="D279" i="3"/>
  <c r="D285" i="3"/>
  <c r="D290" i="3"/>
  <c r="D295" i="3"/>
  <c r="D149" i="3"/>
  <c r="D154" i="3"/>
  <c r="D159" i="3"/>
  <c r="D165" i="3"/>
  <c r="D170" i="3"/>
  <c r="D175" i="3"/>
  <c r="D22" i="3"/>
  <c r="D27" i="3"/>
  <c r="D32" i="3"/>
  <c r="D38" i="3"/>
  <c r="D43" i="3"/>
  <c r="D48" i="3"/>
  <c r="D54" i="3"/>
  <c r="D59" i="3"/>
  <c r="D64" i="3"/>
  <c r="D70" i="3"/>
  <c r="D75" i="3"/>
  <c r="D80" i="3"/>
  <c r="D86" i="3"/>
  <c r="D91" i="3"/>
  <c r="D96" i="3"/>
  <c r="D102" i="3"/>
  <c r="D107" i="3"/>
  <c r="D112" i="3"/>
  <c r="D117" i="3"/>
  <c r="D121" i="3"/>
  <c r="D125" i="3"/>
  <c r="D129" i="3"/>
  <c r="D134" i="3"/>
  <c r="D138" i="3"/>
  <c r="D142" i="3"/>
  <c r="D381" i="3"/>
  <c r="D358" i="3"/>
  <c r="D363" i="3"/>
  <c r="D369" i="3"/>
  <c r="D374" i="3"/>
  <c r="D379" i="3"/>
  <c r="D317" i="3"/>
  <c r="D322" i="3"/>
  <c r="D327" i="3"/>
  <c r="D333" i="3"/>
  <c r="D338" i="3"/>
  <c r="D343" i="3"/>
  <c r="D349" i="3"/>
  <c r="D354" i="3"/>
  <c r="D298" i="3"/>
  <c r="D361" i="3"/>
  <c r="D371" i="3"/>
  <c r="D314" i="3"/>
  <c r="D325" i="3"/>
  <c r="D335" i="3"/>
  <c r="D346" i="3"/>
  <c r="D357" i="3"/>
  <c r="D305" i="3"/>
  <c r="D312" i="3"/>
  <c r="D185" i="3"/>
  <c r="D191" i="3"/>
  <c r="D198" i="3"/>
  <c r="D206" i="3"/>
  <c r="D213" i="3"/>
  <c r="D219" i="3"/>
  <c r="D227" i="3"/>
  <c r="D234" i="3"/>
  <c r="D241" i="3"/>
  <c r="D249" i="3"/>
  <c r="D255" i="3"/>
  <c r="D262" i="3"/>
  <c r="D270" i="3"/>
  <c r="D277" i="3"/>
  <c r="D283" i="3"/>
  <c r="D291" i="3"/>
  <c r="D146" i="3"/>
  <c r="D153" i="3"/>
  <c r="D161" i="3"/>
  <c r="D167" i="3"/>
  <c r="D174" i="3"/>
  <c r="D23" i="3"/>
  <c r="D30" i="3"/>
  <c r="D36" i="3"/>
  <c r="D44" i="3"/>
  <c r="D51" i="3"/>
  <c r="D58" i="3"/>
  <c r="D66" i="3"/>
  <c r="D72" i="3"/>
  <c r="D79" i="3"/>
  <c r="D87" i="3"/>
  <c r="D94" i="3"/>
  <c r="D100" i="3"/>
  <c r="D108" i="3"/>
  <c r="D115" i="3"/>
  <c r="D120" i="3"/>
  <c r="D126" i="3"/>
  <c r="D131" i="3"/>
  <c r="D137" i="3"/>
  <c r="D143" i="3"/>
  <c r="D365" i="3"/>
  <c r="D375" i="3"/>
  <c r="D318" i="3"/>
  <c r="D329" i="3"/>
  <c r="D339" i="3"/>
  <c r="D350" i="3"/>
  <c r="D300" i="3"/>
  <c r="D306" i="3"/>
  <c r="D179" i="3"/>
  <c r="D186" i="3"/>
  <c r="D193" i="3"/>
  <c r="D201" i="3"/>
  <c r="D207" i="3"/>
  <c r="D214" i="3"/>
  <c r="D222" i="3"/>
  <c r="D229" i="3"/>
  <c r="D235" i="3"/>
  <c r="D243" i="3"/>
  <c r="D250" i="3"/>
  <c r="D257" i="3"/>
  <c r="D265" i="3"/>
  <c r="D271" i="3"/>
  <c r="D278" i="3"/>
  <c r="D286" i="3"/>
  <c r="D293" i="3"/>
  <c r="D147" i="3"/>
  <c r="D155" i="3"/>
  <c r="D162" i="3"/>
  <c r="D169" i="3"/>
  <c r="D177" i="3"/>
  <c r="D24" i="3"/>
  <c r="D31" i="3"/>
  <c r="D39" i="3"/>
  <c r="D46" i="3"/>
  <c r="D52" i="3"/>
  <c r="D60" i="3"/>
  <c r="D67" i="3"/>
  <c r="D74" i="3"/>
  <c r="D82" i="3"/>
  <c r="D88" i="3"/>
  <c r="D95" i="3"/>
  <c r="D103" i="3"/>
  <c r="D110" i="3"/>
  <c r="D116" i="3"/>
  <c r="D122" i="3"/>
  <c r="D127" i="3"/>
  <c r="D133" i="3"/>
  <c r="D139" i="3"/>
  <c r="D144" i="3"/>
  <c r="D382" i="3"/>
  <c r="D366" i="3"/>
  <c r="D377" i="3"/>
  <c r="D319" i="3"/>
  <c r="D330" i="3"/>
  <c r="D341" i="3"/>
  <c r="D351" i="3"/>
  <c r="D301" i="3"/>
  <c r="D309" i="3"/>
  <c r="D181" i="3"/>
  <c r="D187" i="3"/>
  <c r="D195" i="3"/>
  <c r="D202" i="3"/>
  <c r="D209" i="3"/>
  <c r="D217" i="3"/>
  <c r="D223" i="3"/>
  <c r="D230" i="3"/>
  <c r="D238" i="3"/>
  <c r="D245" i="3"/>
  <c r="D251" i="3"/>
  <c r="D259" i="3"/>
  <c r="D266" i="3"/>
  <c r="D273" i="3"/>
  <c r="D281" i="3"/>
  <c r="D287" i="3"/>
  <c r="D294" i="3"/>
  <c r="D150" i="3"/>
  <c r="D157" i="3"/>
  <c r="D163" i="3"/>
  <c r="D171" i="3"/>
  <c r="D132" i="3"/>
  <c r="D26" i="3"/>
  <c r="D34" i="3"/>
  <c r="D40" i="3"/>
  <c r="D47" i="3"/>
  <c r="D55" i="3"/>
  <c r="D62" i="3"/>
  <c r="D68" i="3"/>
  <c r="D76" i="3"/>
  <c r="D83" i="3"/>
  <c r="D90" i="3"/>
  <c r="D98" i="3"/>
  <c r="D104" i="3"/>
  <c r="D111" i="3"/>
  <c r="D118" i="3"/>
  <c r="D123" i="3"/>
  <c r="D128" i="3"/>
  <c r="D135" i="3"/>
  <c r="D140" i="3"/>
  <c r="D359" i="3"/>
  <c r="D370" i="3"/>
  <c r="D313" i="3"/>
  <c r="D323" i="3"/>
  <c r="D334" i="3"/>
  <c r="D345" i="3"/>
  <c r="D355" i="3"/>
  <c r="D304" i="3"/>
  <c r="D310" i="3"/>
  <c r="D182" i="3"/>
  <c r="D190" i="3"/>
  <c r="D197" i="3"/>
  <c r="D203" i="3"/>
  <c r="D211" i="3"/>
  <c r="D218" i="3"/>
  <c r="D225" i="3"/>
  <c r="D233" i="3"/>
  <c r="D239" i="3"/>
  <c r="D246" i="3"/>
  <c r="D254" i="3"/>
  <c r="D261" i="3"/>
  <c r="D289" i="3"/>
  <c r="D166" i="3"/>
  <c r="D35" i="3"/>
  <c r="D63" i="3"/>
  <c r="D92" i="3"/>
  <c r="D119" i="3"/>
  <c r="D141" i="3"/>
  <c r="D267" i="3"/>
  <c r="D145" i="3"/>
  <c r="D173" i="3"/>
  <c r="D42" i="3"/>
  <c r="D71" i="3"/>
  <c r="D99" i="3"/>
  <c r="D124" i="3"/>
  <c r="D275" i="3"/>
  <c r="D151" i="3"/>
  <c r="D20" i="3"/>
  <c r="D50" i="3"/>
  <c r="D78" i="3"/>
  <c r="D106" i="3"/>
  <c r="D130" i="3"/>
  <c r="D282" i="3"/>
  <c r="D158" i="3"/>
  <c r="D28" i="3"/>
  <c r="D56" i="3"/>
  <c r="D84" i="3"/>
  <c r="D114" i="3"/>
  <c r="D136" i="3"/>
  <c r="F28" i="1"/>
  <c r="S7" i="3" s="1"/>
  <c r="F11" i="1"/>
  <c r="C7" i="3" s="1"/>
  <c r="E27" i="1" l="1"/>
  <c r="E26" i="1"/>
  <c r="E25" i="1"/>
  <c r="E24" i="1"/>
  <c r="E23" i="1"/>
  <c r="E22" i="1"/>
  <c r="E21" i="1"/>
  <c r="E20" i="1"/>
  <c r="E19" i="1"/>
  <c r="E18" i="1"/>
  <c r="E17" i="1"/>
  <c r="E16" i="1"/>
  <c r="E15" i="1"/>
  <c r="E14" i="1"/>
  <c r="E13" i="1"/>
  <c r="E10" i="1"/>
  <c r="E9" i="1"/>
  <c r="E8" i="1"/>
  <c r="E7" i="1"/>
  <c r="H7" i="1" l="1"/>
  <c r="K7" i="1" s="1"/>
  <c r="G7" i="1"/>
  <c r="H9" i="1" l="1"/>
  <c r="G9" i="1" l="1"/>
  <c r="H8" i="1"/>
  <c r="K8" i="1" s="1"/>
  <c r="H10" i="1"/>
  <c r="H13" i="1"/>
  <c r="H14" i="1"/>
  <c r="H15" i="1"/>
  <c r="K15" i="1" s="1"/>
  <c r="H16" i="1"/>
  <c r="H17" i="1"/>
  <c r="H18" i="1"/>
  <c r="H19" i="1"/>
  <c r="H20" i="1"/>
  <c r="H21" i="1"/>
  <c r="H22" i="1"/>
  <c r="H23" i="1"/>
  <c r="H24" i="1"/>
  <c r="H25" i="1"/>
  <c r="H26" i="1"/>
  <c r="H27" i="1"/>
  <c r="G8" i="1"/>
  <c r="G10" i="1"/>
  <c r="G13" i="1"/>
  <c r="G14" i="1"/>
  <c r="G15" i="1"/>
  <c r="G16" i="1"/>
  <c r="G17" i="1"/>
  <c r="G18" i="1"/>
  <c r="G19" i="1"/>
  <c r="G20" i="1"/>
  <c r="G21" i="1"/>
  <c r="G22" i="1"/>
  <c r="G23" i="1"/>
  <c r="G24" i="1"/>
  <c r="G25" i="1"/>
  <c r="G26" i="1"/>
  <c r="G27" i="1"/>
  <c r="K25" i="1" l="1"/>
  <c r="K24" i="1"/>
  <c r="K20" i="1"/>
  <c r="G11" i="1"/>
  <c r="C14" i="3" s="1"/>
  <c r="C16" i="3" s="1"/>
  <c r="K16" i="1"/>
  <c r="J11" i="1"/>
  <c r="H11" i="1"/>
  <c r="C11" i="1" s="1"/>
  <c r="K19" i="1"/>
  <c r="K14" i="1"/>
  <c r="G28" i="1"/>
  <c r="S14" i="3" s="1"/>
  <c r="S16" i="3" s="1"/>
  <c r="K23" i="1"/>
  <c r="K26" i="1"/>
  <c r="K21" i="1"/>
  <c r="K17" i="1"/>
  <c r="H28" i="1"/>
  <c r="J28" i="1"/>
  <c r="K10" i="1"/>
  <c r="K13" i="1"/>
  <c r="K27" i="1"/>
  <c r="K22" i="1"/>
  <c r="K18" i="1"/>
  <c r="K9" i="1"/>
  <c r="C28" i="1" l="1"/>
  <c r="S5" i="3" s="1"/>
  <c r="Q19" i="3" s="1"/>
  <c r="Q20" i="3" s="1"/>
  <c r="Q21" i="3" s="1"/>
  <c r="Q22" i="3" s="1"/>
  <c r="Q23" i="3" s="1"/>
  <c r="Q24" i="3" s="1"/>
  <c r="Q25" i="3" s="1"/>
  <c r="Q26" i="3" s="1"/>
  <c r="Q27" i="3" s="1"/>
  <c r="Q28" i="3" s="1"/>
  <c r="Q29" i="3" s="1"/>
  <c r="Q30" i="3" s="1"/>
  <c r="Q31" i="3" s="1"/>
  <c r="Q32" i="3" s="1"/>
  <c r="Q33" i="3" s="1"/>
  <c r="Q34" i="3" s="1"/>
  <c r="Q35" i="3" s="1"/>
  <c r="Q36" i="3" s="1"/>
  <c r="Q37" i="3" s="1"/>
  <c r="Q38" i="3" s="1"/>
  <c r="Q39" i="3" s="1"/>
  <c r="Q40" i="3" s="1"/>
  <c r="Q41" i="3" s="1"/>
  <c r="Q42" i="3" s="1"/>
  <c r="Q43" i="3" s="1"/>
  <c r="Q44" i="3" s="1"/>
  <c r="Q45" i="3" s="1"/>
  <c r="Q46" i="3" s="1"/>
  <c r="Q47" i="3" s="1"/>
  <c r="Q48" i="3" s="1"/>
  <c r="Q49" i="3" s="1"/>
  <c r="Q50" i="3" s="1"/>
  <c r="Q51" i="3" s="1"/>
  <c r="Q52" i="3" s="1"/>
  <c r="Q53" i="3" s="1"/>
  <c r="Q54" i="3" s="1"/>
  <c r="Q55" i="3" s="1"/>
  <c r="Q56" i="3" s="1"/>
  <c r="Q57" i="3" s="1"/>
  <c r="Q58" i="3" s="1"/>
  <c r="Q59" i="3" s="1"/>
  <c r="Q60" i="3" s="1"/>
  <c r="Q61" i="3" s="1"/>
  <c r="Q62" i="3" s="1"/>
  <c r="Q63" i="3" s="1"/>
  <c r="Q64" i="3" s="1"/>
  <c r="Q65" i="3" s="1"/>
  <c r="Q66" i="3" s="1"/>
  <c r="Q67" i="3" s="1"/>
  <c r="Q68" i="3" s="1"/>
  <c r="Q69" i="3" s="1"/>
  <c r="Q70" i="3" s="1"/>
  <c r="Q71" i="3" s="1"/>
  <c r="Q72" i="3" s="1"/>
  <c r="Q73" i="3" s="1"/>
  <c r="Q74" i="3" s="1"/>
  <c r="Q75" i="3" s="1"/>
  <c r="Q76" i="3" s="1"/>
  <c r="Q77" i="3" s="1"/>
  <c r="Q78" i="3" s="1"/>
  <c r="Q79" i="3" s="1"/>
  <c r="Q80" i="3" s="1"/>
  <c r="Q81" i="3" s="1"/>
  <c r="Q82" i="3" s="1"/>
  <c r="Q83" i="3" s="1"/>
  <c r="Q84" i="3" s="1"/>
  <c r="Q85" i="3" s="1"/>
  <c r="Q86" i="3" s="1"/>
  <c r="Q87" i="3" s="1"/>
  <c r="Q88" i="3" s="1"/>
  <c r="Q89" i="3" s="1"/>
  <c r="Q90" i="3" s="1"/>
  <c r="Q91" i="3" s="1"/>
  <c r="Q92" i="3" s="1"/>
  <c r="Q93" i="3" s="1"/>
  <c r="Q94" i="3" s="1"/>
  <c r="Q95" i="3" s="1"/>
  <c r="Q96" i="3" s="1"/>
  <c r="Q97" i="3" s="1"/>
  <c r="Q98" i="3" s="1"/>
  <c r="Q99" i="3" s="1"/>
  <c r="Q100" i="3" s="1"/>
  <c r="Q101" i="3" s="1"/>
  <c r="Q102" i="3" s="1"/>
  <c r="Q103" i="3" s="1"/>
  <c r="Q104" i="3" s="1"/>
  <c r="Q105" i="3" s="1"/>
  <c r="Q106" i="3" s="1"/>
  <c r="Q107" i="3" s="1"/>
  <c r="Q108" i="3" s="1"/>
  <c r="Q109" i="3" s="1"/>
  <c r="Q110" i="3" s="1"/>
  <c r="Q111" i="3" s="1"/>
  <c r="Q112" i="3" s="1"/>
  <c r="Q113" i="3" s="1"/>
  <c r="Q114" i="3" s="1"/>
  <c r="Q115" i="3" s="1"/>
  <c r="Q116" i="3" s="1"/>
  <c r="Q117" i="3" s="1"/>
  <c r="Q118" i="3" s="1"/>
  <c r="Q119" i="3" s="1"/>
  <c r="Q120" i="3" s="1"/>
  <c r="Q121" i="3" s="1"/>
  <c r="Q122" i="3" s="1"/>
  <c r="Q123" i="3" s="1"/>
  <c r="Q124" i="3" s="1"/>
  <c r="Q125" i="3" s="1"/>
  <c r="Q126" i="3" s="1"/>
  <c r="Q127" i="3" s="1"/>
  <c r="Q128" i="3" s="1"/>
  <c r="Q129" i="3" s="1"/>
  <c r="Q130" i="3" s="1"/>
  <c r="Q131" i="3" s="1"/>
  <c r="Q132" i="3" s="1"/>
  <c r="Q133" i="3" s="1"/>
  <c r="Q134" i="3" s="1"/>
  <c r="Q135" i="3" s="1"/>
  <c r="Q136" i="3" s="1"/>
  <c r="Q137" i="3" s="1"/>
  <c r="Q138" i="3" s="1"/>
  <c r="Q139" i="3" s="1"/>
  <c r="Q140" i="3" s="1"/>
  <c r="Q141" i="3" s="1"/>
  <c r="Q142" i="3" s="1"/>
  <c r="Q143" i="3" s="1"/>
  <c r="Q144" i="3" s="1"/>
  <c r="Q145" i="3" s="1"/>
  <c r="Q146" i="3" s="1"/>
  <c r="Q147" i="3" s="1"/>
  <c r="Q148" i="3" s="1"/>
  <c r="Q149" i="3" s="1"/>
  <c r="Q150" i="3" s="1"/>
  <c r="Q151" i="3" s="1"/>
  <c r="Q152" i="3" s="1"/>
  <c r="Q153" i="3" s="1"/>
  <c r="Q154" i="3" s="1"/>
  <c r="Q155" i="3" s="1"/>
  <c r="Q156" i="3" s="1"/>
  <c r="Q157" i="3" s="1"/>
  <c r="Q158" i="3" s="1"/>
  <c r="Q159" i="3" s="1"/>
  <c r="Q160" i="3" s="1"/>
  <c r="Q161" i="3" s="1"/>
  <c r="Q162" i="3" s="1"/>
  <c r="Q163" i="3" s="1"/>
  <c r="Q164" i="3" s="1"/>
  <c r="Q165" i="3" s="1"/>
  <c r="Q166" i="3" s="1"/>
  <c r="Q167" i="3" s="1"/>
  <c r="Q168" i="3" s="1"/>
  <c r="Q169" i="3" s="1"/>
  <c r="Q170" i="3" s="1"/>
  <c r="Q171" i="3" s="1"/>
  <c r="Q172" i="3" s="1"/>
  <c r="Q173" i="3" s="1"/>
  <c r="Q174" i="3" s="1"/>
  <c r="Q175" i="3" s="1"/>
  <c r="Q176" i="3" s="1"/>
  <c r="Q177" i="3" s="1"/>
  <c r="Q178" i="3" s="1"/>
  <c r="Q179" i="3" s="1"/>
  <c r="Q180" i="3" s="1"/>
  <c r="Q181" i="3" s="1"/>
  <c r="Q182" i="3" s="1"/>
  <c r="Q183" i="3" s="1"/>
  <c r="Q184" i="3" s="1"/>
  <c r="Q185" i="3" s="1"/>
  <c r="Q186" i="3" s="1"/>
  <c r="Q187" i="3" s="1"/>
  <c r="Q188" i="3" s="1"/>
  <c r="Q189" i="3" s="1"/>
  <c r="Q190" i="3" s="1"/>
  <c r="Q191" i="3" s="1"/>
  <c r="Q192" i="3" s="1"/>
  <c r="Q193" i="3" s="1"/>
  <c r="Q194" i="3" s="1"/>
  <c r="Q195" i="3" s="1"/>
  <c r="Q196" i="3" s="1"/>
  <c r="Q197" i="3" s="1"/>
  <c r="Q198" i="3" s="1"/>
  <c r="Q199" i="3" s="1"/>
  <c r="Q200" i="3" s="1"/>
  <c r="Q201" i="3" s="1"/>
  <c r="Q202" i="3" s="1"/>
  <c r="Q203" i="3" s="1"/>
  <c r="Q204" i="3" s="1"/>
  <c r="Q205" i="3" s="1"/>
  <c r="Q206" i="3" s="1"/>
  <c r="Q207" i="3" s="1"/>
  <c r="Q208" i="3" s="1"/>
  <c r="Q209" i="3" s="1"/>
  <c r="Q210" i="3" s="1"/>
  <c r="Q211" i="3" s="1"/>
  <c r="Q212" i="3" s="1"/>
  <c r="Q213" i="3" s="1"/>
  <c r="Q214" i="3" s="1"/>
  <c r="Q215" i="3" s="1"/>
  <c r="Q216" i="3" s="1"/>
  <c r="Q217" i="3" s="1"/>
  <c r="Q218" i="3" s="1"/>
  <c r="Q219" i="3" s="1"/>
  <c r="Q220" i="3" s="1"/>
  <c r="Q221" i="3" s="1"/>
  <c r="Q222" i="3" s="1"/>
  <c r="Q223" i="3" s="1"/>
  <c r="Q224" i="3" s="1"/>
  <c r="Q225" i="3" s="1"/>
  <c r="Q226" i="3" s="1"/>
  <c r="Q227" i="3" s="1"/>
  <c r="Q228" i="3" s="1"/>
  <c r="Q229" i="3" s="1"/>
  <c r="Q230" i="3" s="1"/>
  <c r="Q231" i="3" s="1"/>
  <c r="Q232" i="3" s="1"/>
  <c r="Q233" i="3" s="1"/>
  <c r="Q234" i="3" s="1"/>
  <c r="Q235" i="3" s="1"/>
  <c r="Q236" i="3" s="1"/>
  <c r="Q237" i="3" s="1"/>
  <c r="Q238" i="3" s="1"/>
  <c r="Q239" i="3" s="1"/>
  <c r="Q240" i="3" s="1"/>
  <c r="Q241" i="3" s="1"/>
  <c r="Q242" i="3" s="1"/>
  <c r="Q243" i="3" s="1"/>
  <c r="Q244" i="3" s="1"/>
  <c r="Q245" i="3" s="1"/>
  <c r="Q246" i="3" s="1"/>
  <c r="Q247" i="3" s="1"/>
  <c r="Q248" i="3" s="1"/>
  <c r="Q249" i="3" s="1"/>
  <c r="Q250" i="3" s="1"/>
  <c r="Q251" i="3" s="1"/>
  <c r="Q252" i="3" s="1"/>
  <c r="Q253" i="3" s="1"/>
  <c r="Q254" i="3" s="1"/>
  <c r="Q255" i="3" s="1"/>
  <c r="Q256" i="3" s="1"/>
  <c r="Q257" i="3" s="1"/>
  <c r="Q258" i="3" s="1"/>
  <c r="Q259" i="3" s="1"/>
  <c r="Q260" i="3" s="1"/>
  <c r="Q261" i="3" s="1"/>
  <c r="Q262" i="3" s="1"/>
  <c r="Q263" i="3" s="1"/>
  <c r="Q264" i="3" s="1"/>
  <c r="Q265" i="3" s="1"/>
  <c r="Q266" i="3" s="1"/>
  <c r="Q267" i="3" s="1"/>
  <c r="Q268" i="3" s="1"/>
  <c r="Q269" i="3" s="1"/>
  <c r="Q270" i="3" s="1"/>
  <c r="Q271" i="3" s="1"/>
  <c r="Q272" i="3" s="1"/>
  <c r="Q273" i="3" s="1"/>
  <c r="Q274" i="3" s="1"/>
  <c r="Q275" i="3" s="1"/>
  <c r="Q276" i="3" s="1"/>
  <c r="Q277" i="3" s="1"/>
  <c r="Q278" i="3" s="1"/>
  <c r="Q279" i="3" s="1"/>
  <c r="Q280" i="3" s="1"/>
  <c r="Q281" i="3" s="1"/>
  <c r="Q282" i="3" s="1"/>
  <c r="Q283" i="3" s="1"/>
  <c r="Q284" i="3" s="1"/>
  <c r="Q285" i="3" s="1"/>
  <c r="Q286" i="3" s="1"/>
  <c r="Q287" i="3" s="1"/>
  <c r="Q288" i="3" s="1"/>
  <c r="Q289" i="3" s="1"/>
  <c r="Q290" i="3" s="1"/>
  <c r="Q291" i="3" s="1"/>
  <c r="Q292" i="3" s="1"/>
  <c r="Q293" i="3" s="1"/>
  <c r="Q294" i="3" s="1"/>
  <c r="Q295" i="3" s="1"/>
  <c r="Q296" i="3" s="1"/>
  <c r="Q297" i="3" s="1"/>
  <c r="Q298" i="3" s="1"/>
  <c r="Q299" i="3" s="1"/>
  <c r="Q300" i="3" s="1"/>
  <c r="Q301" i="3" s="1"/>
  <c r="Q302" i="3" s="1"/>
  <c r="Q303" i="3" s="1"/>
  <c r="Q304" i="3" s="1"/>
  <c r="Q305" i="3" s="1"/>
  <c r="Q306" i="3" s="1"/>
  <c r="Q307" i="3" s="1"/>
  <c r="Q308" i="3" s="1"/>
  <c r="Q309" i="3" s="1"/>
  <c r="Q310" i="3" s="1"/>
  <c r="Q311" i="3" s="1"/>
  <c r="Q312" i="3" s="1"/>
  <c r="Q313" i="3" s="1"/>
  <c r="Q314" i="3" s="1"/>
  <c r="Q315" i="3" s="1"/>
  <c r="Q316" i="3" s="1"/>
  <c r="Q317" i="3" s="1"/>
  <c r="Q318" i="3" s="1"/>
  <c r="Q319" i="3" s="1"/>
  <c r="Q320" i="3" s="1"/>
  <c r="Q321" i="3" s="1"/>
  <c r="Q322" i="3" s="1"/>
  <c r="Q323" i="3" s="1"/>
  <c r="Q324" i="3" s="1"/>
  <c r="Q325" i="3" s="1"/>
  <c r="Q326" i="3" s="1"/>
  <c r="Q327" i="3" s="1"/>
  <c r="Q328" i="3" s="1"/>
  <c r="Q329" i="3" s="1"/>
  <c r="Q330" i="3" s="1"/>
  <c r="Q331" i="3" s="1"/>
  <c r="Q332" i="3" s="1"/>
  <c r="Q333" i="3" s="1"/>
  <c r="Q334" i="3" s="1"/>
  <c r="Q335" i="3" s="1"/>
  <c r="Q336" i="3" s="1"/>
  <c r="Q337" i="3" s="1"/>
  <c r="Q338" i="3" s="1"/>
  <c r="Q339" i="3" s="1"/>
  <c r="Q340" i="3" s="1"/>
  <c r="Q341" i="3" s="1"/>
  <c r="Q342" i="3" s="1"/>
  <c r="Q343" i="3" s="1"/>
  <c r="Q344" i="3" s="1"/>
  <c r="Q345" i="3" s="1"/>
  <c r="Q346" i="3" s="1"/>
  <c r="Q347" i="3" s="1"/>
  <c r="Q348" i="3" s="1"/>
  <c r="Q349" i="3" s="1"/>
  <c r="Q350" i="3" s="1"/>
  <c r="Q351" i="3" s="1"/>
  <c r="Q352" i="3" s="1"/>
  <c r="Q353" i="3" s="1"/>
  <c r="Q354" i="3" s="1"/>
  <c r="C5" i="3"/>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K28" i="1"/>
  <c r="S8" i="3" s="1"/>
  <c r="K11" i="1"/>
  <c r="C8" i="3" s="1"/>
  <c r="D8" i="3" s="1"/>
  <c r="T8" i="3" l="1"/>
  <c r="A46" i="3"/>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I11" i="1"/>
  <c r="C6" i="3" s="1"/>
  <c r="C9" i="3" s="1"/>
  <c r="I28" i="1"/>
  <c r="S6" i="3" s="1"/>
  <c r="S9" i="3" s="1"/>
  <c r="S13" i="3" s="1"/>
  <c r="S19" i="3" s="1"/>
  <c r="U19" i="3" l="1"/>
  <c r="X19" i="3"/>
  <c r="C13" i="3"/>
  <c r="C19" i="3" s="1"/>
  <c r="F387" i="3"/>
  <c r="V356" i="3"/>
  <c r="AA19" i="3"/>
  <c r="AB19" i="3" s="1"/>
  <c r="K387" i="3" l="1"/>
  <c r="AA356" i="3"/>
  <c r="N387" i="3" l="1"/>
  <c r="AD356" i="3"/>
  <c r="AD19" i="3"/>
  <c r="AE19" i="3" s="1"/>
  <c r="V19" i="3"/>
  <c r="S20" i="3" l="1"/>
  <c r="U20" i="3" s="1"/>
  <c r="AA20" i="3" s="1"/>
  <c r="H19" i="3"/>
  <c r="N19" i="3" s="1"/>
  <c r="O19" i="3" s="1"/>
  <c r="E19" i="3"/>
  <c r="K19" i="3" s="1"/>
  <c r="Y19" i="3"/>
  <c r="X20" i="3" s="1"/>
  <c r="L19" i="3" l="1"/>
  <c r="AB20" i="3"/>
  <c r="V20" i="3"/>
  <c r="S21" i="3" s="1"/>
  <c r="I19" i="3"/>
  <c r="F19" i="3"/>
  <c r="C20" i="3" s="1"/>
  <c r="AD20" i="3"/>
  <c r="AE20" i="3" l="1"/>
  <c r="H20" i="3"/>
  <c r="N20" i="3" s="1"/>
  <c r="O20" i="3" s="1"/>
  <c r="U21" i="3"/>
  <c r="AA21" i="3" s="1"/>
  <c r="E20" i="3"/>
  <c r="F20" i="3" s="1"/>
  <c r="C21" i="3" s="1"/>
  <c r="E21" i="3" s="1"/>
  <c r="F21" i="3" s="1"/>
  <c r="C22" i="3" s="1"/>
  <c r="Y20" i="3"/>
  <c r="I20" i="3" l="1"/>
  <c r="AB21" i="3"/>
  <c r="X21" i="3"/>
  <c r="Y21" i="3" s="1"/>
  <c r="V21" i="3"/>
  <c r="S22" i="3" s="1"/>
  <c r="U22" i="3" s="1"/>
  <c r="K20" i="3"/>
  <c r="E22" i="3"/>
  <c r="F22" i="3" s="1"/>
  <c r="C23" i="3" s="1"/>
  <c r="K21" i="3"/>
  <c r="L21" i="3" s="1"/>
  <c r="AD21" i="3" l="1"/>
  <c r="L20" i="3"/>
  <c r="H21" i="3"/>
  <c r="N21" i="3" s="1"/>
  <c r="O21" i="3" s="1"/>
  <c r="X22" i="3"/>
  <c r="AD22" i="3" s="1"/>
  <c r="AE22" i="3" s="1"/>
  <c r="AA22" i="3"/>
  <c r="V22" i="3"/>
  <c r="S23" i="3" s="1"/>
  <c r="U23" i="3" s="1"/>
  <c r="K22" i="3"/>
  <c r="L22" i="3" s="1"/>
  <c r="E23" i="3"/>
  <c r="F23" i="3" s="1"/>
  <c r="C24" i="3" s="1"/>
  <c r="AB22" i="3" l="1"/>
  <c r="I21" i="3"/>
  <c r="H22" i="3" s="1"/>
  <c r="AE21" i="3"/>
  <c r="Y22" i="3"/>
  <c r="AA23" i="3"/>
  <c r="AB23" i="3" s="1"/>
  <c r="V23" i="3"/>
  <c r="S24" i="3" s="1"/>
  <c r="U24" i="3" s="1"/>
  <c r="K23" i="3"/>
  <c r="E24" i="3"/>
  <c r="F24" i="3" s="1"/>
  <c r="C25" i="3" s="1"/>
  <c r="I22" i="3" l="1"/>
  <c r="H23" i="3" s="1"/>
  <c r="N22" i="3"/>
  <c r="O22" i="3" s="1"/>
  <c r="L23" i="3"/>
  <c r="X23" i="3"/>
  <c r="AD23" i="3" s="1"/>
  <c r="V24" i="3"/>
  <c r="S25" i="3" s="1"/>
  <c r="U25" i="3" s="1"/>
  <c r="AA24" i="3"/>
  <c r="AB24" i="3" s="1"/>
  <c r="K24" i="3"/>
  <c r="L24" i="3" s="1"/>
  <c r="E25" i="3"/>
  <c r="F25" i="3" s="1"/>
  <c r="C26" i="3" s="1"/>
  <c r="Y23" i="3" l="1"/>
  <c r="X24" i="3" s="1"/>
  <c r="AE23" i="3"/>
  <c r="I23" i="3"/>
  <c r="H24" i="3" s="1"/>
  <c r="N23" i="3"/>
  <c r="O23" i="3" s="1"/>
  <c r="Y24" i="3"/>
  <c r="AD24" i="3"/>
  <c r="AE24" i="3" s="1"/>
  <c r="V25" i="3"/>
  <c r="S26" i="3" s="1"/>
  <c r="U26" i="3" s="1"/>
  <c r="AA25" i="3"/>
  <c r="AB25" i="3" s="1"/>
  <c r="E26" i="3"/>
  <c r="F26" i="3" s="1"/>
  <c r="C27" i="3" s="1"/>
  <c r="K25" i="3"/>
  <c r="L25" i="3" s="1"/>
  <c r="I24" i="3" l="1"/>
  <c r="H25" i="3" s="1"/>
  <c r="N24" i="3"/>
  <c r="O24" i="3" s="1"/>
  <c r="K26" i="3"/>
  <c r="L26" i="3" s="1"/>
  <c r="X25" i="3"/>
  <c r="AD25" i="3" s="1"/>
  <c r="AE25" i="3" s="1"/>
  <c r="V26" i="3"/>
  <c r="S27" i="3" s="1"/>
  <c r="U27" i="3" s="1"/>
  <c r="AA26" i="3"/>
  <c r="AB26" i="3" s="1"/>
  <c r="E27" i="3"/>
  <c r="F27" i="3" s="1"/>
  <c r="C28" i="3" s="1"/>
  <c r="Y25" i="3" l="1"/>
  <c r="X26" i="3" s="1"/>
  <c r="I25" i="3"/>
  <c r="H26" i="3" s="1"/>
  <c r="N25" i="3"/>
  <c r="O25" i="3" s="1"/>
  <c r="Y26" i="3"/>
  <c r="X27" i="3" s="1"/>
  <c r="AD26" i="3"/>
  <c r="AE26" i="3" s="1"/>
  <c r="AA27" i="3"/>
  <c r="AB27" i="3" s="1"/>
  <c r="V27" i="3"/>
  <c r="S28" i="3" s="1"/>
  <c r="U28" i="3" s="1"/>
  <c r="E28" i="3"/>
  <c r="F28" i="3" s="1"/>
  <c r="C29" i="3" s="1"/>
  <c r="K27" i="3"/>
  <c r="L27" i="3" s="1"/>
  <c r="I26" i="3" l="1"/>
  <c r="N26" i="3"/>
  <c r="O26" i="3" s="1"/>
  <c r="Y27" i="3"/>
  <c r="AD27" i="3"/>
  <c r="AE27" i="3" s="1"/>
  <c r="AA28" i="3"/>
  <c r="AB28" i="3" s="1"/>
  <c r="V28" i="3"/>
  <c r="S29" i="3" s="1"/>
  <c r="U29" i="3" s="1"/>
  <c r="K28" i="3"/>
  <c r="L28" i="3" s="1"/>
  <c r="E29" i="3"/>
  <c r="F29" i="3" s="1"/>
  <c r="C30" i="3" s="1"/>
  <c r="H27" i="3" l="1"/>
  <c r="N27" i="3" s="1"/>
  <c r="O27" i="3" s="1"/>
  <c r="X28" i="3"/>
  <c r="AD28" i="3" s="1"/>
  <c r="AE28" i="3" s="1"/>
  <c r="AA29" i="3"/>
  <c r="AB29" i="3" s="1"/>
  <c r="V29" i="3"/>
  <c r="S30" i="3" s="1"/>
  <c r="U30" i="3" s="1"/>
  <c r="E30" i="3"/>
  <c r="F30" i="3" s="1"/>
  <c r="C31" i="3" s="1"/>
  <c r="K29" i="3"/>
  <c r="L29" i="3" s="1"/>
  <c r="I27" i="3" l="1"/>
  <c r="H28" i="3" s="1"/>
  <c r="Y28" i="3"/>
  <c r="X29" i="3" s="1"/>
  <c r="AA30" i="3"/>
  <c r="AB30" i="3" s="1"/>
  <c r="V30" i="3"/>
  <c r="S31" i="3" s="1"/>
  <c r="U31" i="3" s="1"/>
  <c r="E31" i="3"/>
  <c r="F31" i="3" s="1"/>
  <c r="C32" i="3" s="1"/>
  <c r="K30" i="3"/>
  <c r="L30" i="3" s="1"/>
  <c r="I28" i="3" l="1"/>
  <c r="H29" i="3" s="1"/>
  <c r="N28" i="3"/>
  <c r="O28" i="3" s="1"/>
  <c r="Y29" i="3"/>
  <c r="X30" i="3" s="1"/>
  <c r="AD29" i="3"/>
  <c r="AE29" i="3" s="1"/>
  <c r="V31" i="3"/>
  <c r="S32" i="3" s="1"/>
  <c r="U32" i="3" s="1"/>
  <c r="AA31" i="3"/>
  <c r="AB31" i="3" s="1"/>
  <c r="E32" i="3"/>
  <c r="F32" i="3" s="1"/>
  <c r="C33" i="3" s="1"/>
  <c r="K31" i="3"/>
  <c r="L31" i="3" s="1"/>
  <c r="I29" i="3" l="1"/>
  <c r="H30" i="3" s="1"/>
  <c r="N29" i="3"/>
  <c r="O29" i="3" s="1"/>
  <c r="Y30" i="3"/>
  <c r="X31" i="3" s="1"/>
  <c r="Y31" i="3" s="1"/>
  <c r="X32" i="3" s="1"/>
  <c r="Y32" i="3" s="1"/>
  <c r="AD30" i="3"/>
  <c r="AE30" i="3" s="1"/>
  <c r="AA32" i="3"/>
  <c r="AB32" i="3" s="1"/>
  <c r="V32" i="3"/>
  <c r="S33" i="3" s="1"/>
  <c r="U33" i="3" s="1"/>
  <c r="K32" i="3"/>
  <c r="L32" i="3" s="1"/>
  <c r="E33" i="3"/>
  <c r="F33" i="3" s="1"/>
  <c r="C34" i="3" s="1"/>
  <c r="AD31" i="3"/>
  <c r="AE31" i="3" s="1"/>
  <c r="I30" i="3" l="1"/>
  <c r="H31" i="3" s="1"/>
  <c r="N30" i="3"/>
  <c r="O30" i="3" s="1"/>
  <c r="X33" i="3"/>
  <c r="Y33" i="3" s="1"/>
  <c r="X34" i="3" s="1"/>
  <c r="Y34" i="3" s="1"/>
  <c r="X35" i="3" s="1"/>
  <c r="Y35" i="3" s="1"/>
  <c r="X36" i="3" s="1"/>
  <c r="Y36" i="3" s="1"/>
  <c r="X37" i="3" s="1"/>
  <c r="Y37" i="3" s="1"/>
  <c r="X38" i="3" s="1"/>
  <c r="Y38" i="3" s="1"/>
  <c r="X39" i="3" s="1"/>
  <c r="Y39" i="3" s="1"/>
  <c r="X40" i="3" s="1"/>
  <c r="Y40" i="3" s="1"/>
  <c r="X41" i="3" s="1"/>
  <c r="Y41" i="3" s="1"/>
  <c r="X42" i="3" s="1"/>
  <c r="Y42" i="3" s="1"/>
  <c r="X43" i="3" s="1"/>
  <c r="Y43" i="3" s="1"/>
  <c r="X44" i="3" s="1"/>
  <c r="Y44" i="3" s="1"/>
  <c r="AA33" i="3"/>
  <c r="AB33" i="3" s="1"/>
  <c r="V33" i="3"/>
  <c r="S34" i="3" s="1"/>
  <c r="U34" i="3" s="1"/>
  <c r="E34" i="3"/>
  <c r="F34" i="3" s="1"/>
  <c r="C35" i="3" s="1"/>
  <c r="K33" i="3"/>
  <c r="L33" i="3" s="1"/>
  <c r="AD32" i="3"/>
  <c r="AE32" i="3" s="1"/>
  <c r="I31" i="3" l="1"/>
  <c r="H32" i="3" s="1"/>
  <c r="N31" i="3"/>
  <c r="O31" i="3" s="1"/>
  <c r="X45" i="3"/>
  <c r="Y45" i="3" s="1"/>
  <c r="X46" i="3" s="1"/>
  <c r="Y46" i="3" s="1"/>
  <c r="X47" i="3" s="1"/>
  <c r="AA34" i="3"/>
  <c r="AB34" i="3" s="1"/>
  <c r="V34" i="3"/>
  <c r="S35" i="3" s="1"/>
  <c r="U35" i="3" s="1"/>
  <c r="E35" i="3"/>
  <c r="F35" i="3" s="1"/>
  <c r="C36" i="3" s="1"/>
  <c r="K34" i="3"/>
  <c r="L34" i="3" s="1"/>
  <c r="AD33" i="3"/>
  <c r="AE33" i="3" s="1"/>
  <c r="I32" i="3" l="1"/>
  <c r="H33" i="3" s="1"/>
  <c r="N32" i="3"/>
  <c r="O32" i="3" s="1"/>
  <c r="Y47" i="3"/>
  <c r="X48" i="3" s="1"/>
  <c r="AD47" i="3"/>
  <c r="AE47" i="3" s="1"/>
  <c r="AA35" i="3"/>
  <c r="AB35" i="3" s="1"/>
  <c r="V35" i="3"/>
  <c r="S36" i="3" s="1"/>
  <c r="U36" i="3" s="1"/>
  <c r="E36" i="3"/>
  <c r="F36" i="3" s="1"/>
  <c r="C37" i="3" s="1"/>
  <c r="K35" i="3"/>
  <c r="L35" i="3" s="1"/>
  <c r="AD34" i="3"/>
  <c r="AE34" i="3" s="1"/>
  <c r="I33" i="3" l="1"/>
  <c r="H34" i="3" s="1"/>
  <c r="N33" i="3"/>
  <c r="O33" i="3" s="1"/>
  <c r="Y48" i="3"/>
  <c r="AD48" i="3"/>
  <c r="AE48" i="3" s="1"/>
  <c r="AA36" i="3"/>
  <c r="AB36" i="3" s="1"/>
  <c r="V36" i="3"/>
  <c r="S37" i="3" s="1"/>
  <c r="U37" i="3" s="1"/>
  <c r="E37" i="3"/>
  <c r="F37" i="3" s="1"/>
  <c r="C38" i="3" s="1"/>
  <c r="K36" i="3"/>
  <c r="L36" i="3" s="1"/>
  <c r="AD35" i="3"/>
  <c r="AE35" i="3" s="1"/>
  <c r="I34" i="3" l="1"/>
  <c r="H35" i="3" s="1"/>
  <c r="N34" i="3"/>
  <c r="O34" i="3" s="1"/>
  <c r="X49" i="3"/>
  <c r="AD49" i="3" s="1"/>
  <c r="AE49" i="3" s="1"/>
  <c r="AA37" i="3"/>
  <c r="AB37" i="3" s="1"/>
  <c r="V37" i="3"/>
  <c r="S38" i="3" s="1"/>
  <c r="U38" i="3" s="1"/>
  <c r="E38" i="3"/>
  <c r="F38" i="3" s="1"/>
  <c r="C39" i="3" s="1"/>
  <c r="K37" i="3"/>
  <c r="L37" i="3" s="1"/>
  <c r="AD36" i="3"/>
  <c r="AE36" i="3" s="1"/>
  <c r="I35" i="3" l="1"/>
  <c r="H36" i="3" s="1"/>
  <c r="N35" i="3"/>
  <c r="O35" i="3" s="1"/>
  <c r="Y49" i="3"/>
  <c r="X50" i="3" s="1"/>
  <c r="AA38" i="3"/>
  <c r="AB38" i="3" s="1"/>
  <c r="V38" i="3"/>
  <c r="S39" i="3" s="1"/>
  <c r="U39" i="3" s="1"/>
  <c r="E39" i="3"/>
  <c r="F39" i="3" s="1"/>
  <c r="C40" i="3" s="1"/>
  <c r="K38" i="3"/>
  <c r="L38" i="3" s="1"/>
  <c r="AD37" i="3"/>
  <c r="AE37" i="3" s="1"/>
  <c r="I36" i="3" l="1"/>
  <c r="H37" i="3" s="1"/>
  <c r="N36" i="3"/>
  <c r="O36" i="3" s="1"/>
  <c r="Y50" i="3"/>
  <c r="X51" i="3" s="1"/>
  <c r="AD50" i="3"/>
  <c r="AE50" i="3" s="1"/>
  <c r="AA39" i="3"/>
  <c r="AB39" i="3" s="1"/>
  <c r="V39" i="3"/>
  <c r="S40" i="3" s="1"/>
  <c r="U40" i="3" s="1"/>
  <c r="E40" i="3"/>
  <c r="F40" i="3" s="1"/>
  <c r="C41" i="3" s="1"/>
  <c r="K39" i="3"/>
  <c r="L39" i="3" s="1"/>
  <c r="AD38" i="3"/>
  <c r="AE38" i="3" s="1"/>
  <c r="I37" i="3" l="1"/>
  <c r="H38" i="3" s="1"/>
  <c r="N37" i="3"/>
  <c r="O37" i="3" s="1"/>
  <c r="Y51" i="3"/>
  <c r="X52" i="3" s="1"/>
  <c r="AD51" i="3"/>
  <c r="AE51" i="3" s="1"/>
  <c r="AA40" i="3"/>
  <c r="AB40" i="3" s="1"/>
  <c r="V40" i="3"/>
  <c r="S41" i="3" s="1"/>
  <c r="U41" i="3" s="1"/>
  <c r="E41" i="3"/>
  <c r="F41" i="3" s="1"/>
  <c r="C42" i="3" s="1"/>
  <c r="K40" i="3"/>
  <c r="L40" i="3" s="1"/>
  <c r="AD39" i="3"/>
  <c r="AE39" i="3" s="1"/>
  <c r="I38" i="3" l="1"/>
  <c r="H39" i="3" s="1"/>
  <c r="N38" i="3"/>
  <c r="O38" i="3" s="1"/>
  <c r="Y52" i="3"/>
  <c r="X53" i="3" s="1"/>
  <c r="AD52" i="3"/>
  <c r="AE52" i="3" s="1"/>
  <c r="AA41" i="3"/>
  <c r="AB41" i="3" s="1"/>
  <c r="V41" i="3"/>
  <c r="S42" i="3" s="1"/>
  <c r="U42" i="3" s="1"/>
  <c r="E42" i="3"/>
  <c r="F42" i="3" s="1"/>
  <c r="C43" i="3" s="1"/>
  <c r="K41" i="3"/>
  <c r="L41" i="3" s="1"/>
  <c r="AD40" i="3"/>
  <c r="AE40" i="3" s="1"/>
  <c r="I39" i="3" l="1"/>
  <c r="H40" i="3" s="1"/>
  <c r="N39" i="3"/>
  <c r="O39" i="3" s="1"/>
  <c r="Y53" i="3"/>
  <c r="X54" i="3" s="1"/>
  <c r="AD53" i="3"/>
  <c r="AE53" i="3" s="1"/>
  <c r="AA42" i="3"/>
  <c r="AB42" i="3" s="1"/>
  <c r="V42" i="3"/>
  <c r="S43" i="3" s="1"/>
  <c r="U43" i="3" s="1"/>
  <c r="E43" i="3"/>
  <c r="F43" i="3" s="1"/>
  <c r="C44" i="3" s="1"/>
  <c r="K42" i="3"/>
  <c r="L42" i="3" s="1"/>
  <c r="AD41" i="3"/>
  <c r="AE41" i="3" s="1"/>
  <c r="AD42" i="3"/>
  <c r="AE42" i="3" s="1"/>
  <c r="I40" i="3" l="1"/>
  <c r="H41" i="3" s="1"/>
  <c r="N40" i="3"/>
  <c r="O40" i="3" s="1"/>
  <c r="Y54" i="3"/>
  <c r="X55" i="3" s="1"/>
  <c r="AD54" i="3"/>
  <c r="AE54" i="3" s="1"/>
  <c r="AA43" i="3"/>
  <c r="AB43" i="3" s="1"/>
  <c r="V43" i="3"/>
  <c r="S44" i="3" s="1"/>
  <c r="U44" i="3" s="1"/>
  <c r="E44" i="3"/>
  <c r="K43" i="3"/>
  <c r="L43" i="3" s="1"/>
  <c r="AD43" i="3"/>
  <c r="AE43" i="3" s="1"/>
  <c r="I41" i="3" l="1"/>
  <c r="H42" i="3" s="1"/>
  <c r="N41" i="3"/>
  <c r="O41" i="3" s="1"/>
  <c r="Y55" i="3"/>
  <c r="X56" i="3" s="1"/>
  <c r="AD55" i="3"/>
  <c r="AE55" i="3" s="1"/>
  <c r="AA44" i="3"/>
  <c r="AB44" i="3" s="1"/>
  <c r="V44" i="3"/>
  <c r="S45" i="3" s="1"/>
  <c r="U45" i="3" s="1"/>
  <c r="F44" i="3"/>
  <c r="C45" i="3" s="1"/>
  <c r="K44" i="3"/>
  <c r="L44" i="3" s="1"/>
  <c r="AD44" i="3"/>
  <c r="AE44" i="3" s="1"/>
  <c r="I42" i="3" l="1"/>
  <c r="H43" i="3" s="1"/>
  <c r="N42" i="3"/>
  <c r="O42" i="3" s="1"/>
  <c r="Y56" i="3"/>
  <c r="X57" i="3" s="1"/>
  <c r="AD56" i="3"/>
  <c r="AE56" i="3" s="1"/>
  <c r="V45" i="3"/>
  <c r="S46" i="3" s="1"/>
  <c r="U46" i="3" s="1"/>
  <c r="AA45" i="3"/>
  <c r="AB45" i="3" s="1"/>
  <c r="E45" i="3"/>
  <c r="F45" i="3" s="1"/>
  <c r="C46" i="3" s="1"/>
  <c r="AD45" i="3"/>
  <c r="AE45" i="3" s="1"/>
  <c r="I43" i="3" l="1"/>
  <c r="H44" i="3" s="1"/>
  <c r="N43" i="3"/>
  <c r="O43" i="3" s="1"/>
  <c r="Y57" i="3"/>
  <c r="X58" i="3" s="1"/>
  <c r="AD57" i="3"/>
  <c r="AE57" i="3" s="1"/>
  <c r="V46" i="3"/>
  <c r="AA46" i="3"/>
  <c r="AB46" i="3" s="1"/>
  <c r="E46" i="3"/>
  <c r="F46" i="3" s="1"/>
  <c r="C47" i="3" s="1"/>
  <c r="K45" i="3"/>
  <c r="L45" i="3" s="1"/>
  <c r="AD46" i="3"/>
  <c r="I44" i="3" l="1"/>
  <c r="H45" i="3" s="1"/>
  <c r="N44" i="3"/>
  <c r="O44" i="3" s="1"/>
  <c r="Y58" i="3"/>
  <c r="X59" i="3" s="1"/>
  <c r="AD58" i="3"/>
  <c r="AE58" i="3" s="1"/>
  <c r="S47" i="3"/>
  <c r="U47" i="3" s="1"/>
  <c r="E47" i="3"/>
  <c r="K46" i="3"/>
  <c r="L46" i="3" s="1"/>
  <c r="AE46" i="3"/>
  <c r="I45" i="3" l="1"/>
  <c r="H46" i="3" s="1"/>
  <c r="N45" i="3"/>
  <c r="O45" i="3" s="1"/>
  <c r="Y59" i="3"/>
  <c r="X60" i="3" s="1"/>
  <c r="AD59" i="3"/>
  <c r="AE59" i="3" s="1"/>
  <c r="AA47" i="3"/>
  <c r="V47" i="3"/>
  <c r="S48" i="3" s="1"/>
  <c r="U48" i="3" s="1"/>
  <c r="F47" i="3"/>
  <c r="K47" i="3"/>
  <c r="L47" i="3" s="1"/>
  <c r="I46" i="3" l="1"/>
  <c r="H47" i="3" s="1"/>
  <c r="I47" i="3" s="1"/>
  <c r="H48" i="3" s="1"/>
  <c r="N46" i="3"/>
  <c r="O46" i="3" s="1"/>
  <c r="Y60" i="3"/>
  <c r="X61" i="3" s="1"/>
  <c r="AD60" i="3"/>
  <c r="AE60" i="3" s="1"/>
  <c r="V48" i="3"/>
  <c r="S49" i="3" s="1"/>
  <c r="U49" i="3" s="1"/>
  <c r="AA49" i="3" s="1"/>
  <c r="AB49" i="3" s="1"/>
  <c r="AA48" i="3"/>
  <c r="AB48" i="3" s="1"/>
  <c r="AB47" i="3"/>
  <c r="C48" i="3"/>
  <c r="E48" i="3" s="1"/>
  <c r="N47" i="3"/>
  <c r="O47" i="3" s="1"/>
  <c r="F48" i="3" l="1"/>
  <c r="C49" i="3" s="1"/>
  <c r="E49" i="3" s="1"/>
  <c r="K48" i="3"/>
  <c r="L48" i="3" s="1"/>
  <c r="I48" i="3"/>
  <c r="H49" i="3" s="1"/>
  <c r="N48" i="3"/>
  <c r="O48" i="3" s="1"/>
  <c r="Y61" i="3"/>
  <c r="AD61" i="3"/>
  <c r="AE61" i="3" s="1"/>
  <c r="V49" i="3"/>
  <c r="S50" i="3" s="1"/>
  <c r="U50" i="3" s="1"/>
  <c r="AA50" i="3" s="1"/>
  <c r="AB50" i="3" s="1"/>
  <c r="I49" i="3" l="1"/>
  <c r="H50" i="3" s="1"/>
  <c r="N49" i="3"/>
  <c r="O49" i="3" s="1"/>
  <c r="F49" i="3"/>
  <c r="C50" i="3" s="1"/>
  <c r="E50" i="3" s="1"/>
  <c r="K49" i="3"/>
  <c r="L49" i="3" s="1"/>
  <c r="X62" i="3"/>
  <c r="AD62" i="3" s="1"/>
  <c r="AE62" i="3" s="1"/>
  <c r="V50" i="3"/>
  <c r="S51" i="3" s="1"/>
  <c r="U51" i="3" s="1"/>
  <c r="F50" i="3" l="1"/>
  <c r="C51" i="3" s="1"/>
  <c r="E51" i="3" s="1"/>
  <c r="K50" i="3"/>
  <c r="L50" i="3" s="1"/>
  <c r="I50" i="3"/>
  <c r="H51" i="3" s="1"/>
  <c r="N50" i="3"/>
  <c r="O50" i="3" s="1"/>
  <c r="V51" i="3"/>
  <c r="S52" i="3" s="1"/>
  <c r="U52" i="3" s="1"/>
  <c r="AA51" i="3"/>
  <c r="AB51" i="3" s="1"/>
  <c r="Y62" i="3"/>
  <c r="X63" i="3" s="1"/>
  <c r="I51" i="3" l="1"/>
  <c r="H52" i="3" s="1"/>
  <c r="N51" i="3"/>
  <c r="O51" i="3" s="1"/>
  <c r="F51" i="3"/>
  <c r="C52" i="3" s="1"/>
  <c r="E52" i="3" s="1"/>
  <c r="K51" i="3"/>
  <c r="L51" i="3" s="1"/>
  <c r="V52" i="3"/>
  <c r="S53" i="3" s="1"/>
  <c r="U53" i="3" s="1"/>
  <c r="AA52" i="3"/>
  <c r="AB52" i="3" s="1"/>
  <c r="Y63" i="3"/>
  <c r="AD63" i="3"/>
  <c r="AE63" i="3" s="1"/>
  <c r="F52" i="3" l="1"/>
  <c r="C53" i="3" s="1"/>
  <c r="E53" i="3" s="1"/>
  <c r="K52" i="3"/>
  <c r="L52" i="3" s="1"/>
  <c r="I52" i="3"/>
  <c r="H53" i="3" s="1"/>
  <c r="N52" i="3"/>
  <c r="O52" i="3" s="1"/>
  <c r="AA53" i="3"/>
  <c r="AB53" i="3" s="1"/>
  <c r="V53" i="3"/>
  <c r="S54" i="3" s="1"/>
  <c r="U54" i="3" s="1"/>
  <c r="X64" i="3"/>
  <c r="AD64" i="3" s="1"/>
  <c r="AE64" i="3" s="1"/>
  <c r="I53" i="3" l="1"/>
  <c r="H54" i="3" s="1"/>
  <c r="N53" i="3"/>
  <c r="O53" i="3" s="1"/>
  <c r="F53" i="3"/>
  <c r="C54" i="3" s="1"/>
  <c r="E54" i="3" s="1"/>
  <c r="K53" i="3"/>
  <c r="L53" i="3" s="1"/>
  <c r="Y64" i="3"/>
  <c r="X65" i="3" s="1"/>
  <c r="AA54" i="3"/>
  <c r="AB54" i="3" s="1"/>
  <c r="V54" i="3"/>
  <c r="S55" i="3" s="1"/>
  <c r="U55" i="3" s="1"/>
  <c r="F54" i="3" l="1"/>
  <c r="C55" i="3" s="1"/>
  <c r="E55" i="3" s="1"/>
  <c r="K54" i="3"/>
  <c r="L54" i="3" s="1"/>
  <c r="I54" i="3"/>
  <c r="H55" i="3" s="1"/>
  <c r="N54" i="3"/>
  <c r="O54" i="3" s="1"/>
  <c r="AA55" i="3"/>
  <c r="AB55" i="3" s="1"/>
  <c r="V55" i="3"/>
  <c r="S56" i="3" s="1"/>
  <c r="U56" i="3" s="1"/>
  <c r="Y65" i="3"/>
  <c r="X66" i="3" s="1"/>
  <c r="AD65" i="3"/>
  <c r="AE65" i="3" s="1"/>
  <c r="I55" i="3" l="1"/>
  <c r="H56" i="3" s="1"/>
  <c r="N55" i="3"/>
  <c r="O55" i="3" s="1"/>
  <c r="F55" i="3"/>
  <c r="C56" i="3" s="1"/>
  <c r="E56" i="3" s="1"/>
  <c r="K55" i="3"/>
  <c r="L55" i="3" s="1"/>
  <c r="Y66" i="3"/>
  <c r="X67" i="3" s="1"/>
  <c r="AD66" i="3"/>
  <c r="AE66" i="3" s="1"/>
  <c r="AA56" i="3"/>
  <c r="AB56" i="3" s="1"/>
  <c r="V56" i="3"/>
  <c r="S57" i="3" s="1"/>
  <c r="U57" i="3" s="1"/>
  <c r="I56" i="3" l="1"/>
  <c r="H57" i="3" s="1"/>
  <c r="N56" i="3"/>
  <c r="O56" i="3" s="1"/>
  <c r="F56" i="3"/>
  <c r="C57" i="3" s="1"/>
  <c r="E57" i="3" s="1"/>
  <c r="K56" i="3"/>
  <c r="L56" i="3" s="1"/>
  <c r="AA57" i="3"/>
  <c r="AB57" i="3" s="1"/>
  <c r="V57" i="3"/>
  <c r="S58" i="3" s="1"/>
  <c r="U58" i="3" s="1"/>
  <c r="Y67" i="3"/>
  <c r="X68" i="3" s="1"/>
  <c r="AD67" i="3"/>
  <c r="AE67" i="3" s="1"/>
  <c r="F57" i="3" l="1"/>
  <c r="C58" i="3" s="1"/>
  <c r="E58" i="3" s="1"/>
  <c r="K57" i="3"/>
  <c r="L57" i="3" s="1"/>
  <c r="I57" i="3"/>
  <c r="H58" i="3" s="1"/>
  <c r="N57" i="3"/>
  <c r="O57" i="3" s="1"/>
  <c r="Y68" i="3"/>
  <c r="X69" i="3" s="1"/>
  <c r="AD68" i="3"/>
  <c r="AE68" i="3" s="1"/>
  <c r="AA58" i="3"/>
  <c r="AB58" i="3" s="1"/>
  <c r="V58" i="3"/>
  <c r="S59" i="3" s="1"/>
  <c r="U59" i="3" s="1"/>
  <c r="I58" i="3" l="1"/>
  <c r="H59" i="3" s="1"/>
  <c r="N58" i="3"/>
  <c r="O58" i="3" s="1"/>
  <c r="F58" i="3"/>
  <c r="C59" i="3" s="1"/>
  <c r="E59" i="3" s="1"/>
  <c r="K58" i="3"/>
  <c r="L58" i="3" s="1"/>
  <c r="AA59" i="3"/>
  <c r="AB59" i="3" s="1"/>
  <c r="V59" i="3"/>
  <c r="S60" i="3" s="1"/>
  <c r="U60" i="3" s="1"/>
  <c r="Y69" i="3"/>
  <c r="X70" i="3" s="1"/>
  <c r="AD69" i="3"/>
  <c r="AE69" i="3" s="1"/>
  <c r="F59" i="3" l="1"/>
  <c r="C60" i="3" s="1"/>
  <c r="E60" i="3" s="1"/>
  <c r="K59" i="3"/>
  <c r="L59" i="3" s="1"/>
  <c r="I59" i="3"/>
  <c r="H60" i="3" s="1"/>
  <c r="N59" i="3"/>
  <c r="O59" i="3" s="1"/>
  <c r="Y70" i="3"/>
  <c r="X71" i="3" s="1"/>
  <c r="AD70" i="3"/>
  <c r="AE70" i="3" s="1"/>
  <c r="AA60" i="3"/>
  <c r="AB60" i="3" s="1"/>
  <c r="V60" i="3"/>
  <c r="S61" i="3" s="1"/>
  <c r="U61" i="3" s="1"/>
  <c r="I60" i="3" l="1"/>
  <c r="H61" i="3" s="1"/>
  <c r="N60" i="3"/>
  <c r="O60" i="3" s="1"/>
  <c r="F60" i="3"/>
  <c r="C61" i="3" s="1"/>
  <c r="E61" i="3" s="1"/>
  <c r="K60" i="3"/>
  <c r="L60" i="3" s="1"/>
  <c r="AA61" i="3"/>
  <c r="AB61" i="3" s="1"/>
  <c r="V61" i="3"/>
  <c r="S62" i="3" s="1"/>
  <c r="U62" i="3" s="1"/>
  <c r="Y71" i="3"/>
  <c r="X72" i="3" s="1"/>
  <c r="AD71" i="3"/>
  <c r="AE71" i="3" s="1"/>
  <c r="F61" i="3" l="1"/>
  <c r="C62" i="3" s="1"/>
  <c r="E62" i="3" s="1"/>
  <c r="K61" i="3"/>
  <c r="L61" i="3" s="1"/>
  <c r="I61" i="3"/>
  <c r="H62" i="3" s="1"/>
  <c r="N61" i="3"/>
  <c r="O61" i="3" s="1"/>
  <c r="Y72" i="3"/>
  <c r="X73" i="3" s="1"/>
  <c r="AD72" i="3"/>
  <c r="AE72" i="3" s="1"/>
  <c r="AA62" i="3"/>
  <c r="AB62" i="3" s="1"/>
  <c r="V62" i="3"/>
  <c r="S63" i="3" s="1"/>
  <c r="U63" i="3" s="1"/>
  <c r="I62" i="3" l="1"/>
  <c r="H63" i="3" s="1"/>
  <c r="N62" i="3"/>
  <c r="O62" i="3" s="1"/>
  <c r="F62" i="3"/>
  <c r="C63" i="3" s="1"/>
  <c r="E63" i="3" s="1"/>
  <c r="K62" i="3"/>
  <c r="L62" i="3" s="1"/>
  <c r="AA63" i="3"/>
  <c r="AB63" i="3" s="1"/>
  <c r="V63" i="3"/>
  <c r="S64" i="3" s="1"/>
  <c r="U64" i="3" s="1"/>
  <c r="Y73" i="3"/>
  <c r="X74" i="3" s="1"/>
  <c r="AD73" i="3"/>
  <c r="AE73" i="3" s="1"/>
  <c r="F63" i="3" l="1"/>
  <c r="C64" i="3" s="1"/>
  <c r="E64" i="3" s="1"/>
  <c r="K63" i="3"/>
  <c r="L63" i="3" s="1"/>
  <c r="I63" i="3"/>
  <c r="H64" i="3" s="1"/>
  <c r="N63" i="3"/>
  <c r="O63" i="3" s="1"/>
  <c r="Y74" i="3"/>
  <c r="X75" i="3" s="1"/>
  <c r="AD74" i="3"/>
  <c r="AE74" i="3" s="1"/>
  <c r="AA64" i="3"/>
  <c r="AB64" i="3" s="1"/>
  <c r="V64" i="3"/>
  <c r="S65" i="3" s="1"/>
  <c r="U65" i="3" s="1"/>
  <c r="I64" i="3" l="1"/>
  <c r="H65" i="3" s="1"/>
  <c r="N64" i="3"/>
  <c r="O64" i="3" s="1"/>
  <c r="F64" i="3"/>
  <c r="C65" i="3" s="1"/>
  <c r="E65" i="3" s="1"/>
  <c r="K64" i="3"/>
  <c r="L64" i="3" s="1"/>
  <c r="AA65" i="3"/>
  <c r="AB65" i="3" s="1"/>
  <c r="V65" i="3"/>
  <c r="S66" i="3" s="1"/>
  <c r="U66" i="3" s="1"/>
  <c r="Y75" i="3"/>
  <c r="AD75" i="3"/>
  <c r="AE75" i="3" s="1"/>
  <c r="F65" i="3" l="1"/>
  <c r="C66" i="3" s="1"/>
  <c r="E66" i="3" s="1"/>
  <c r="K65" i="3"/>
  <c r="L65" i="3" s="1"/>
  <c r="I65" i="3"/>
  <c r="H66" i="3" s="1"/>
  <c r="N65" i="3"/>
  <c r="O65" i="3" s="1"/>
  <c r="X76" i="3"/>
  <c r="AD76" i="3" s="1"/>
  <c r="AE76" i="3" s="1"/>
  <c r="AA66" i="3"/>
  <c r="AB66" i="3" s="1"/>
  <c r="V66" i="3"/>
  <c r="S67" i="3" s="1"/>
  <c r="U67" i="3" s="1"/>
  <c r="I66" i="3" l="1"/>
  <c r="H67" i="3" s="1"/>
  <c r="N66" i="3"/>
  <c r="O66" i="3" s="1"/>
  <c r="F66" i="3"/>
  <c r="C67" i="3" s="1"/>
  <c r="E67" i="3" s="1"/>
  <c r="K66" i="3"/>
  <c r="L66" i="3" s="1"/>
  <c r="AA67" i="3"/>
  <c r="AB67" i="3" s="1"/>
  <c r="V67" i="3"/>
  <c r="S68" i="3" s="1"/>
  <c r="U68" i="3" s="1"/>
  <c r="Y76" i="3"/>
  <c r="X77" i="3" s="1"/>
  <c r="F67" i="3" l="1"/>
  <c r="C68" i="3" s="1"/>
  <c r="E68" i="3" s="1"/>
  <c r="K67" i="3"/>
  <c r="L67" i="3" s="1"/>
  <c r="I67" i="3"/>
  <c r="H68" i="3" s="1"/>
  <c r="N67" i="3"/>
  <c r="O67" i="3" s="1"/>
  <c r="Y77" i="3"/>
  <c r="AD77" i="3"/>
  <c r="AE77" i="3" s="1"/>
  <c r="AA68" i="3"/>
  <c r="AB68" i="3" s="1"/>
  <c r="V68" i="3"/>
  <c r="S69" i="3" s="1"/>
  <c r="U69" i="3" s="1"/>
  <c r="I68" i="3" l="1"/>
  <c r="H69" i="3" s="1"/>
  <c r="N68" i="3"/>
  <c r="O68" i="3" s="1"/>
  <c r="F68" i="3"/>
  <c r="C69" i="3" s="1"/>
  <c r="E69" i="3" s="1"/>
  <c r="K68" i="3"/>
  <c r="L68" i="3" s="1"/>
  <c r="AA69" i="3"/>
  <c r="AB69" i="3" s="1"/>
  <c r="V69" i="3"/>
  <c r="S70" i="3" s="1"/>
  <c r="U70" i="3" s="1"/>
  <c r="X78" i="3"/>
  <c r="AD78" i="3" s="1"/>
  <c r="AE78" i="3" s="1"/>
  <c r="F69" i="3" l="1"/>
  <c r="C70" i="3" s="1"/>
  <c r="E70" i="3" s="1"/>
  <c r="K69" i="3"/>
  <c r="L69" i="3" s="1"/>
  <c r="I69" i="3"/>
  <c r="H70" i="3" s="1"/>
  <c r="N69" i="3"/>
  <c r="O69" i="3" s="1"/>
  <c r="Y78" i="3"/>
  <c r="X79" i="3" s="1"/>
  <c r="AA70" i="3"/>
  <c r="AB70" i="3" s="1"/>
  <c r="V70" i="3"/>
  <c r="S71" i="3" s="1"/>
  <c r="U71" i="3" s="1"/>
  <c r="I70" i="3" l="1"/>
  <c r="H71" i="3" s="1"/>
  <c r="N70" i="3"/>
  <c r="O70" i="3" s="1"/>
  <c r="F70" i="3"/>
  <c r="C71" i="3" s="1"/>
  <c r="E71" i="3" s="1"/>
  <c r="K70" i="3"/>
  <c r="L70" i="3" s="1"/>
  <c r="Y79" i="3"/>
  <c r="X80" i="3" s="1"/>
  <c r="AD79" i="3"/>
  <c r="AE79" i="3" s="1"/>
  <c r="AA71" i="3"/>
  <c r="AB71" i="3" s="1"/>
  <c r="V71" i="3"/>
  <c r="S72" i="3" s="1"/>
  <c r="U72" i="3" s="1"/>
  <c r="F71" i="3" l="1"/>
  <c r="C72" i="3" s="1"/>
  <c r="E72" i="3" s="1"/>
  <c r="K71" i="3"/>
  <c r="L71" i="3" s="1"/>
  <c r="I71" i="3"/>
  <c r="H72" i="3" s="1"/>
  <c r="N71" i="3"/>
  <c r="O71" i="3" s="1"/>
  <c r="Y80" i="3"/>
  <c r="X81" i="3" s="1"/>
  <c r="AD80" i="3"/>
  <c r="AE80" i="3" s="1"/>
  <c r="AA72" i="3"/>
  <c r="AB72" i="3" s="1"/>
  <c r="V72" i="3"/>
  <c r="S73" i="3" s="1"/>
  <c r="U73" i="3" s="1"/>
  <c r="I72" i="3" l="1"/>
  <c r="H73" i="3" s="1"/>
  <c r="N72" i="3"/>
  <c r="O72" i="3" s="1"/>
  <c r="F72" i="3"/>
  <c r="C73" i="3" s="1"/>
  <c r="E73" i="3" s="1"/>
  <c r="K72" i="3"/>
  <c r="L72" i="3" s="1"/>
  <c r="AA73" i="3"/>
  <c r="AB73" i="3" s="1"/>
  <c r="V73" i="3"/>
  <c r="S74" i="3" s="1"/>
  <c r="U74" i="3" s="1"/>
  <c r="Y81" i="3"/>
  <c r="X82" i="3" s="1"/>
  <c r="AD81" i="3"/>
  <c r="AE81" i="3" s="1"/>
  <c r="F73" i="3" l="1"/>
  <c r="C74" i="3" s="1"/>
  <c r="E74" i="3" s="1"/>
  <c r="K73" i="3"/>
  <c r="L73" i="3" s="1"/>
  <c r="I73" i="3"/>
  <c r="H74" i="3" s="1"/>
  <c r="N73" i="3"/>
  <c r="O73" i="3" s="1"/>
  <c r="Y82" i="3"/>
  <c r="X83" i="3" s="1"/>
  <c r="AD82" i="3"/>
  <c r="AE82" i="3" s="1"/>
  <c r="AA74" i="3"/>
  <c r="AB74" i="3" s="1"/>
  <c r="V74" i="3"/>
  <c r="S75" i="3" s="1"/>
  <c r="U75" i="3" s="1"/>
  <c r="F74" i="3" l="1"/>
  <c r="C75" i="3" s="1"/>
  <c r="E75" i="3" s="1"/>
  <c r="K74" i="3"/>
  <c r="L74" i="3" s="1"/>
  <c r="I74" i="3"/>
  <c r="H75" i="3" s="1"/>
  <c r="N74" i="3"/>
  <c r="O74" i="3" s="1"/>
  <c r="AA75" i="3"/>
  <c r="AB75" i="3" s="1"/>
  <c r="V75" i="3"/>
  <c r="S76" i="3" s="1"/>
  <c r="U76" i="3" s="1"/>
  <c r="Y83" i="3"/>
  <c r="X84" i="3" s="1"/>
  <c r="AD83" i="3"/>
  <c r="AE83" i="3" s="1"/>
  <c r="F75" i="3" l="1"/>
  <c r="C76" i="3" s="1"/>
  <c r="E76" i="3" s="1"/>
  <c r="K75" i="3"/>
  <c r="L75" i="3" s="1"/>
  <c r="I75" i="3"/>
  <c r="H76" i="3" s="1"/>
  <c r="N75" i="3"/>
  <c r="O75" i="3" s="1"/>
  <c r="Y84" i="3"/>
  <c r="X85" i="3" s="1"/>
  <c r="AD84" i="3"/>
  <c r="AE84" i="3" s="1"/>
  <c r="AA76" i="3"/>
  <c r="AB76" i="3" s="1"/>
  <c r="V76" i="3"/>
  <c r="S77" i="3" s="1"/>
  <c r="U77" i="3" s="1"/>
  <c r="I76" i="3" l="1"/>
  <c r="H77" i="3" s="1"/>
  <c r="N76" i="3"/>
  <c r="O76" i="3" s="1"/>
  <c r="F76" i="3"/>
  <c r="C77" i="3" s="1"/>
  <c r="E77" i="3" s="1"/>
  <c r="K76" i="3"/>
  <c r="L76" i="3" s="1"/>
  <c r="AA77" i="3"/>
  <c r="AB77" i="3" s="1"/>
  <c r="V77" i="3"/>
  <c r="S78" i="3" s="1"/>
  <c r="U78" i="3" s="1"/>
  <c r="Y85" i="3"/>
  <c r="X86" i="3" s="1"/>
  <c r="AD85" i="3"/>
  <c r="AE85" i="3" s="1"/>
  <c r="I77" i="3" l="1"/>
  <c r="H78" i="3" s="1"/>
  <c r="N77" i="3"/>
  <c r="O77" i="3" s="1"/>
  <c r="F77" i="3"/>
  <c r="C78" i="3" s="1"/>
  <c r="E78" i="3" s="1"/>
  <c r="K77" i="3"/>
  <c r="L77" i="3" s="1"/>
  <c r="Y86" i="3"/>
  <c r="AD86" i="3"/>
  <c r="AE86" i="3" s="1"/>
  <c r="AA78" i="3"/>
  <c r="AB78" i="3" s="1"/>
  <c r="V78" i="3"/>
  <c r="S79" i="3" s="1"/>
  <c r="U79" i="3" s="1"/>
  <c r="F78" i="3" l="1"/>
  <c r="C79" i="3" s="1"/>
  <c r="E79" i="3" s="1"/>
  <c r="K78" i="3"/>
  <c r="L78" i="3" s="1"/>
  <c r="I78" i="3"/>
  <c r="H79" i="3" s="1"/>
  <c r="N78" i="3"/>
  <c r="O78" i="3" s="1"/>
  <c r="X87" i="3"/>
  <c r="AD87" i="3" s="1"/>
  <c r="AE87" i="3" s="1"/>
  <c r="AA79" i="3"/>
  <c r="AB79" i="3" s="1"/>
  <c r="V79" i="3"/>
  <c r="S80" i="3" s="1"/>
  <c r="U80" i="3" s="1"/>
  <c r="I79" i="3" l="1"/>
  <c r="H80" i="3" s="1"/>
  <c r="N79" i="3"/>
  <c r="O79" i="3" s="1"/>
  <c r="F79" i="3"/>
  <c r="C80" i="3" s="1"/>
  <c r="E80" i="3" s="1"/>
  <c r="K79" i="3"/>
  <c r="L79" i="3" s="1"/>
  <c r="AA80" i="3"/>
  <c r="AB80" i="3" s="1"/>
  <c r="V80" i="3"/>
  <c r="S81" i="3" s="1"/>
  <c r="U81" i="3" s="1"/>
  <c r="Y87" i="3"/>
  <c r="F80" i="3" l="1"/>
  <c r="C81" i="3" s="1"/>
  <c r="E81" i="3" s="1"/>
  <c r="K80" i="3"/>
  <c r="L80" i="3" s="1"/>
  <c r="I80" i="3"/>
  <c r="H81" i="3" s="1"/>
  <c r="N80" i="3"/>
  <c r="O80" i="3" s="1"/>
  <c r="X88" i="3"/>
  <c r="AD88" i="3" s="1"/>
  <c r="AE88" i="3" s="1"/>
  <c r="AA81" i="3"/>
  <c r="AB81" i="3" s="1"/>
  <c r="V81" i="3"/>
  <c r="S82" i="3" s="1"/>
  <c r="U82" i="3" s="1"/>
  <c r="I81" i="3" l="1"/>
  <c r="H82" i="3" s="1"/>
  <c r="N81" i="3"/>
  <c r="O81" i="3" s="1"/>
  <c r="F81" i="3"/>
  <c r="C82" i="3" s="1"/>
  <c r="E82" i="3" s="1"/>
  <c r="K81" i="3"/>
  <c r="L81" i="3" s="1"/>
  <c r="AA82" i="3"/>
  <c r="AB82" i="3" s="1"/>
  <c r="V82" i="3"/>
  <c r="S83" i="3" s="1"/>
  <c r="U83" i="3" s="1"/>
  <c r="Y88" i="3"/>
  <c r="F82" i="3" l="1"/>
  <c r="C83" i="3" s="1"/>
  <c r="E83" i="3" s="1"/>
  <c r="K82" i="3"/>
  <c r="L82" i="3" s="1"/>
  <c r="I82" i="3"/>
  <c r="H83" i="3" s="1"/>
  <c r="N82" i="3"/>
  <c r="O82" i="3" s="1"/>
  <c r="X89" i="3"/>
  <c r="AD89" i="3" s="1"/>
  <c r="AE89" i="3" s="1"/>
  <c r="AA83" i="3"/>
  <c r="AB83" i="3" s="1"/>
  <c r="V83" i="3"/>
  <c r="S84" i="3" s="1"/>
  <c r="U84" i="3" s="1"/>
  <c r="I83" i="3" l="1"/>
  <c r="H84" i="3" s="1"/>
  <c r="N83" i="3"/>
  <c r="O83" i="3" s="1"/>
  <c r="F83" i="3"/>
  <c r="C84" i="3" s="1"/>
  <c r="E84" i="3" s="1"/>
  <c r="K83" i="3"/>
  <c r="L83" i="3" s="1"/>
  <c r="AA84" i="3"/>
  <c r="AB84" i="3" s="1"/>
  <c r="V84" i="3"/>
  <c r="S85" i="3" s="1"/>
  <c r="U85" i="3" s="1"/>
  <c r="Y89" i="3"/>
  <c r="X90" i="3" s="1"/>
  <c r="F84" i="3" l="1"/>
  <c r="C85" i="3" s="1"/>
  <c r="E85" i="3" s="1"/>
  <c r="K84" i="3"/>
  <c r="L84" i="3" s="1"/>
  <c r="I84" i="3"/>
  <c r="H85" i="3" s="1"/>
  <c r="N84" i="3"/>
  <c r="O84" i="3" s="1"/>
  <c r="Y90" i="3"/>
  <c r="AD90" i="3"/>
  <c r="AE90" i="3" s="1"/>
  <c r="AA85" i="3"/>
  <c r="AB85" i="3" s="1"/>
  <c r="V85" i="3"/>
  <c r="S86" i="3" s="1"/>
  <c r="U86" i="3" s="1"/>
  <c r="I85" i="3" l="1"/>
  <c r="H86" i="3" s="1"/>
  <c r="N85" i="3"/>
  <c r="O85" i="3" s="1"/>
  <c r="F85" i="3"/>
  <c r="C86" i="3" s="1"/>
  <c r="E86" i="3" s="1"/>
  <c r="K85" i="3"/>
  <c r="L85" i="3" s="1"/>
  <c r="AA86" i="3"/>
  <c r="AB86" i="3" s="1"/>
  <c r="V86" i="3"/>
  <c r="S87" i="3" s="1"/>
  <c r="U87" i="3" s="1"/>
  <c r="X91" i="3"/>
  <c r="AD91" i="3" s="1"/>
  <c r="AE91" i="3" s="1"/>
  <c r="Y91" i="3" l="1"/>
  <c r="X92" i="3" s="1"/>
  <c r="F86" i="3"/>
  <c r="C87" i="3" s="1"/>
  <c r="E87" i="3" s="1"/>
  <c r="K86" i="3"/>
  <c r="L86" i="3" s="1"/>
  <c r="I86" i="3"/>
  <c r="H87" i="3" s="1"/>
  <c r="N86" i="3"/>
  <c r="O86" i="3" s="1"/>
  <c r="Y92" i="3"/>
  <c r="AD92" i="3"/>
  <c r="AE92" i="3" s="1"/>
  <c r="AA87" i="3"/>
  <c r="AB87" i="3" s="1"/>
  <c r="V87" i="3"/>
  <c r="S88" i="3" s="1"/>
  <c r="U88" i="3" s="1"/>
  <c r="I87" i="3" l="1"/>
  <c r="H88" i="3" s="1"/>
  <c r="N87" i="3"/>
  <c r="O87" i="3" s="1"/>
  <c r="F87" i="3"/>
  <c r="C88" i="3" s="1"/>
  <c r="E88" i="3" s="1"/>
  <c r="K87" i="3"/>
  <c r="L87" i="3" s="1"/>
  <c r="AA88" i="3"/>
  <c r="AB88" i="3" s="1"/>
  <c r="V88" i="3"/>
  <c r="S89" i="3" s="1"/>
  <c r="U89" i="3" s="1"/>
  <c r="X93" i="3"/>
  <c r="AD93" i="3" s="1"/>
  <c r="AE93" i="3" s="1"/>
  <c r="F88" i="3" l="1"/>
  <c r="C89" i="3" s="1"/>
  <c r="E89" i="3" s="1"/>
  <c r="K88" i="3"/>
  <c r="L88" i="3" s="1"/>
  <c r="I88" i="3"/>
  <c r="H89" i="3" s="1"/>
  <c r="N88" i="3"/>
  <c r="O88" i="3" s="1"/>
  <c r="Y93" i="3"/>
  <c r="X94" i="3" s="1"/>
  <c r="AA89" i="3"/>
  <c r="AB89" i="3" s="1"/>
  <c r="V89" i="3"/>
  <c r="S90" i="3" s="1"/>
  <c r="U90" i="3" s="1"/>
  <c r="I89" i="3" l="1"/>
  <c r="H90" i="3" s="1"/>
  <c r="N89" i="3"/>
  <c r="O89" i="3" s="1"/>
  <c r="F89" i="3"/>
  <c r="C90" i="3" s="1"/>
  <c r="E90" i="3" s="1"/>
  <c r="K89" i="3"/>
  <c r="L89" i="3" s="1"/>
  <c r="AA90" i="3"/>
  <c r="AB90" i="3" s="1"/>
  <c r="V90" i="3"/>
  <c r="S91" i="3" s="1"/>
  <c r="U91" i="3" s="1"/>
  <c r="Y94" i="3"/>
  <c r="AD94" i="3"/>
  <c r="AE94" i="3" s="1"/>
  <c r="F90" i="3" l="1"/>
  <c r="C91" i="3" s="1"/>
  <c r="E91" i="3" s="1"/>
  <c r="K90" i="3"/>
  <c r="L90" i="3" s="1"/>
  <c r="I90" i="3"/>
  <c r="H91" i="3" s="1"/>
  <c r="N90" i="3"/>
  <c r="O90" i="3" s="1"/>
  <c r="X95" i="3"/>
  <c r="AD95" i="3" s="1"/>
  <c r="AE95" i="3" s="1"/>
  <c r="AA91" i="3"/>
  <c r="AB91" i="3" s="1"/>
  <c r="V91" i="3"/>
  <c r="S92" i="3" s="1"/>
  <c r="U92" i="3" s="1"/>
  <c r="I91" i="3" l="1"/>
  <c r="H92" i="3" s="1"/>
  <c r="N91" i="3"/>
  <c r="O91" i="3" s="1"/>
  <c r="F91" i="3"/>
  <c r="C92" i="3" s="1"/>
  <c r="E92" i="3" s="1"/>
  <c r="K91" i="3"/>
  <c r="L91" i="3" s="1"/>
  <c r="AA92" i="3"/>
  <c r="AB92" i="3" s="1"/>
  <c r="V92" i="3"/>
  <c r="S93" i="3" s="1"/>
  <c r="U93" i="3" s="1"/>
  <c r="Y95" i="3"/>
  <c r="F92" i="3" l="1"/>
  <c r="C93" i="3" s="1"/>
  <c r="E93" i="3" s="1"/>
  <c r="K92" i="3"/>
  <c r="L92" i="3" s="1"/>
  <c r="I92" i="3"/>
  <c r="H93" i="3" s="1"/>
  <c r="N92" i="3"/>
  <c r="O92" i="3" s="1"/>
  <c r="X96" i="3"/>
  <c r="AD96" i="3" s="1"/>
  <c r="AE96" i="3" s="1"/>
  <c r="AA93" i="3"/>
  <c r="AB93" i="3" s="1"/>
  <c r="V93" i="3"/>
  <c r="S94" i="3" s="1"/>
  <c r="U94" i="3" s="1"/>
  <c r="I93" i="3" l="1"/>
  <c r="H94" i="3" s="1"/>
  <c r="N93" i="3"/>
  <c r="O93" i="3" s="1"/>
  <c r="F93" i="3"/>
  <c r="C94" i="3" s="1"/>
  <c r="E94" i="3" s="1"/>
  <c r="K93" i="3"/>
  <c r="L93" i="3" s="1"/>
  <c r="AA94" i="3"/>
  <c r="AB94" i="3" s="1"/>
  <c r="V94" i="3"/>
  <c r="S95" i="3" s="1"/>
  <c r="U95" i="3" s="1"/>
  <c r="Y96" i="3"/>
  <c r="F94" i="3" l="1"/>
  <c r="C95" i="3" s="1"/>
  <c r="E95" i="3" s="1"/>
  <c r="K94" i="3"/>
  <c r="L94" i="3" s="1"/>
  <c r="I94" i="3"/>
  <c r="H95" i="3" s="1"/>
  <c r="N94" i="3"/>
  <c r="O94" i="3" s="1"/>
  <c r="X97" i="3"/>
  <c r="AD97" i="3" s="1"/>
  <c r="AE97" i="3" s="1"/>
  <c r="AA95" i="3"/>
  <c r="AB95" i="3" s="1"/>
  <c r="V95" i="3"/>
  <c r="S96" i="3" s="1"/>
  <c r="U96" i="3" s="1"/>
  <c r="I95" i="3" l="1"/>
  <c r="H96" i="3" s="1"/>
  <c r="N95" i="3"/>
  <c r="O95" i="3" s="1"/>
  <c r="F95" i="3"/>
  <c r="C96" i="3" s="1"/>
  <c r="E96" i="3" s="1"/>
  <c r="K95" i="3"/>
  <c r="L95" i="3" s="1"/>
  <c r="AA96" i="3"/>
  <c r="AB96" i="3" s="1"/>
  <c r="V96" i="3"/>
  <c r="S97" i="3" s="1"/>
  <c r="U97" i="3" s="1"/>
  <c r="Y97" i="3"/>
  <c r="X98" i="3" s="1"/>
  <c r="F96" i="3" l="1"/>
  <c r="C97" i="3" s="1"/>
  <c r="E97" i="3" s="1"/>
  <c r="K96" i="3"/>
  <c r="L96" i="3" s="1"/>
  <c r="I96" i="3"/>
  <c r="H97" i="3" s="1"/>
  <c r="N96" i="3"/>
  <c r="O96" i="3" s="1"/>
  <c r="Y98" i="3"/>
  <c r="AD98" i="3"/>
  <c r="AE98" i="3" s="1"/>
  <c r="AA97" i="3"/>
  <c r="AB97" i="3" s="1"/>
  <c r="V97" i="3"/>
  <c r="S98" i="3" s="1"/>
  <c r="U98" i="3" s="1"/>
  <c r="I97" i="3" l="1"/>
  <c r="H98" i="3" s="1"/>
  <c r="N97" i="3"/>
  <c r="O97" i="3" s="1"/>
  <c r="F97" i="3"/>
  <c r="C98" i="3" s="1"/>
  <c r="E98" i="3" s="1"/>
  <c r="K97" i="3"/>
  <c r="L97" i="3" s="1"/>
  <c r="AA98" i="3"/>
  <c r="AB98" i="3" s="1"/>
  <c r="V98" i="3"/>
  <c r="S99" i="3" s="1"/>
  <c r="U99" i="3" s="1"/>
  <c r="X99" i="3"/>
  <c r="AD99" i="3" s="1"/>
  <c r="AE99" i="3" s="1"/>
  <c r="F98" i="3" l="1"/>
  <c r="C99" i="3" s="1"/>
  <c r="E99" i="3" s="1"/>
  <c r="K98" i="3"/>
  <c r="L98" i="3" s="1"/>
  <c r="I98" i="3"/>
  <c r="H99" i="3" s="1"/>
  <c r="N98" i="3"/>
  <c r="O98" i="3" s="1"/>
  <c r="Y99" i="3"/>
  <c r="X100" i="3" s="1"/>
  <c r="AA99" i="3"/>
  <c r="AB99" i="3" s="1"/>
  <c r="V99" i="3"/>
  <c r="S100" i="3" s="1"/>
  <c r="U100" i="3" s="1"/>
  <c r="I99" i="3" l="1"/>
  <c r="H100" i="3" s="1"/>
  <c r="N99" i="3"/>
  <c r="O99" i="3" s="1"/>
  <c r="F99" i="3"/>
  <c r="C100" i="3" s="1"/>
  <c r="E100" i="3" s="1"/>
  <c r="K99" i="3"/>
  <c r="L99" i="3" s="1"/>
  <c r="Y100" i="3"/>
  <c r="AD100" i="3"/>
  <c r="AE100" i="3" s="1"/>
  <c r="AA100" i="3"/>
  <c r="AB100" i="3" s="1"/>
  <c r="V100" i="3"/>
  <c r="S101" i="3" s="1"/>
  <c r="U101" i="3" s="1"/>
  <c r="F100" i="3" l="1"/>
  <c r="C101" i="3" s="1"/>
  <c r="E101" i="3" s="1"/>
  <c r="K100" i="3"/>
  <c r="L100" i="3" s="1"/>
  <c r="I100" i="3"/>
  <c r="H101" i="3" s="1"/>
  <c r="N100" i="3"/>
  <c r="O100" i="3" s="1"/>
  <c r="AA101" i="3"/>
  <c r="AB101" i="3" s="1"/>
  <c r="V101" i="3"/>
  <c r="S102" i="3" s="1"/>
  <c r="U102" i="3" s="1"/>
  <c r="X101" i="3"/>
  <c r="AD101" i="3" s="1"/>
  <c r="AE101" i="3" s="1"/>
  <c r="I101" i="3" l="1"/>
  <c r="H102" i="3" s="1"/>
  <c r="N101" i="3"/>
  <c r="O101" i="3" s="1"/>
  <c r="F101" i="3"/>
  <c r="C102" i="3" s="1"/>
  <c r="E102" i="3" s="1"/>
  <c r="K101" i="3"/>
  <c r="L101" i="3" s="1"/>
  <c r="Y101" i="3"/>
  <c r="X102" i="3" s="1"/>
  <c r="AA102" i="3"/>
  <c r="AB102" i="3" s="1"/>
  <c r="V102" i="3"/>
  <c r="S103" i="3" s="1"/>
  <c r="U103" i="3" s="1"/>
  <c r="F102" i="3" l="1"/>
  <c r="C103" i="3" s="1"/>
  <c r="E103" i="3" s="1"/>
  <c r="K102" i="3"/>
  <c r="L102" i="3" s="1"/>
  <c r="I102" i="3"/>
  <c r="H103" i="3" s="1"/>
  <c r="N102" i="3"/>
  <c r="O102" i="3" s="1"/>
  <c r="AA103" i="3"/>
  <c r="AB103" i="3" s="1"/>
  <c r="V103" i="3"/>
  <c r="S104" i="3" s="1"/>
  <c r="U104" i="3" s="1"/>
  <c r="Y102" i="3"/>
  <c r="AD102" i="3"/>
  <c r="AE102" i="3" s="1"/>
  <c r="I103" i="3" l="1"/>
  <c r="H104" i="3" s="1"/>
  <c r="N103" i="3"/>
  <c r="O103" i="3" s="1"/>
  <c r="F103" i="3"/>
  <c r="C104" i="3" s="1"/>
  <c r="E104" i="3" s="1"/>
  <c r="K103" i="3"/>
  <c r="L103" i="3" s="1"/>
  <c r="X103" i="3"/>
  <c r="AD103" i="3" s="1"/>
  <c r="AE103" i="3" s="1"/>
  <c r="AA104" i="3"/>
  <c r="AB104" i="3" s="1"/>
  <c r="V104" i="3"/>
  <c r="S105" i="3" s="1"/>
  <c r="U105" i="3" s="1"/>
  <c r="F104" i="3" l="1"/>
  <c r="C105" i="3" s="1"/>
  <c r="E105" i="3" s="1"/>
  <c r="K104" i="3"/>
  <c r="L104" i="3" s="1"/>
  <c r="I104" i="3"/>
  <c r="H105" i="3" s="1"/>
  <c r="N104" i="3"/>
  <c r="O104" i="3" s="1"/>
  <c r="AA105" i="3"/>
  <c r="AB105" i="3" s="1"/>
  <c r="V105" i="3"/>
  <c r="S106" i="3" s="1"/>
  <c r="U106" i="3" s="1"/>
  <c r="Y103" i="3"/>
  <c r="I105" i="3" l="1"/>
  <c r="H106" i="3" s="1"/>
  <c r="N105" i="3"/>
  <c r="O105" i="3" s="1"/>
  <c r="F105" i="3"/>
  <c r="C106" i="3" s="1"/>
  <c r="E106" i="3" s="1"/>
  <c r="K105" i="3"/>
  <c r="L105" i="3" s="1"/>
  <c r="X104" i="3"/>
  <c r="AD104" i="3" s="1"/>
  <c r="AE104" i="3" s="1"/>
  <c r="AA106" i="3"/>
  <c r="AB106" i="3" s="1"/>
  <c r="V106" i="3"/>
  <c r="S107" i="3" s="1"/>
  <c r="U107" i="3" s="1"/>
  <c r="F106" i="3" l="1"/>
  <c r="C107" i="3" s="1"/>
  <c r="E107" i="3" s="1"/>
  <c r="K106" i="3"/>
  <c r="L106" i="3" s="1"/>
  <c r="I106" i="3"/>
  <c r="H107" i="3" s="1"/>
  <c r="N106" i="3"/>
  <c r="O106" i="3" s="1"/>
  <c r="AA107" i="3"/>
  <c r="AB107" i="3" s="1"/>
  <c r="V107" i="3"/>
  <c r="S108" i="3" s="1"/>
  <c r="U108" i="3" s="1"/>
  <c r="Y104" i="3"/>
  <c r="I107" i="3" l="1"/>
  <c r="H108" i="3" s="1"/>
  <c r="N107" i="3"/>
  <c r="O107" i="3" s="1"/>
  <c r="F107" i="3"/>
  <c r="C108" i="3" s="1"/>
  <c r="E108" i="3" s="1"/>
  <c r="K107" i="3"/>
  <c r="L107" i="3" s="1"/>
  <c r="X105" i="3"/>
  <c r="AD105" i="3" s="1"/>
  <c r="AE105" i="3" s="1"/>
  <c r="AA108" i="3"/>
  <c r="AB108" i="3" s="1"/>
  <c r="V108" i="3"/>
  <c r="S109" i="3" s="1"/>
  <c r="U109" i="3" s="1"/>
  <c r="I108" i="3" l="1"/>
  <c r="H109" i="3" s="1"/>
  <c r="N108" i="3"/>
  <c r="O108" i="3" s="1"/>
  <c r="F108" i="3"/>
  <c r="C109" i="3" s="1"/>
  <c r="E109" i="3" s="1"/>
  <c r="K108" i="3"/>
  <c r="L108" i="3" s="1"/>
  <c r="AA109" i="3"/>
  <c r="AB109" i="3" s="1"/>
  <c r="V109" i="3"/>
  <c r="S110" i="3" s="1"/>
  <c r="U110" i="3" s="1"/>
  <c r="Y105" i="3"/>
  <c r="X106" i="3" s="1"/>
  <c r="F109" i="3" l="1"/>
  <c r="C110" i="3" s="1"/>
  <c r="E110" i="3" s="1"/>
  <c r="K109" i="3"/>
  <c r="L109" i="3" s="1"/>
  <c r="I109" i="3"/>
  <c r="H110" i="3" s="1"/>
  <c r="N109" i="3"/>
  <c r="O109" i="3" s="1"/>
  <c r="Y106" i="3"/>
  <c r="AD106" i="3"/>
  <c r="AE106" i="3" s="1"/>
  <c r="AA110" i="3"/>
  <c r="AB110" i="3" s="1"/>
  <c r="V110" i="3"/>
  <c r="S111" i="3" s="1"/>
  <c r="U111" i="3" s="1"/>
  <c r="I110" i="3" l="1"/>
  <c r="H111" i="3" s="1"/>
  <c r="N110" i="3"/>
  <c r="O110" i="3" s="1"/>
  <c r="F110" i="3"/>
  <c r="C111" i="3" s="1"/>
  <c r="E111" i="3" s="1"/>
  <c r="K110" i="3"/>
  <c r="L110" i="3" s="1"/>
  <c r="X107" i="3"/>
  <c r="AD107" i="3" s="1"/>
  <c r="AE107" i="3" s="1"/>
  <c r="AA111" i="3"/>
  <c r="AB111" i="3" s="1"/>
  <c r="V111" i="3"/>
  <c r="S112" i="3" s="1"/>
  <c r="U112" i="3" s="1"/>
  <c r="I111" i="3" l="1"/>
  <c r="H112" i="3" s="1"/>
  <c r="N111" i="3"/>
  <c r="O111" i="3" s="1"/>
  <c r="F111" i="3"/>
  <c r="C112" i="3" s="1"/>
  <c r="E112" i="3" s="1"/>
  <c r="K111" i="3"/>
  <c r="L111" i="3" s="1"/>
  <c r="AA112" i="3"/>
  <c r="AB112" i="3" s="1"/>
  <c r="V112" i="3"/>
  <c r="S113" i="3" s="1"/>
  <c r="U113" i="3" s="1"/>
  <c r="Y107" i="3"/>
  <c r="X108" i="3" s="1"/>
  <c r="I112" i="3" l="1"/>
  <c r="H113" i="3" s="1"/>
  <c r="N112" i="3"/>
  <c r="O112" i="3" s="1"/>
  <c r="F112" i="3"/>
  <c r="C113" i="3" s="1"/>
  <c r="E113" i="3" s="1"/>
  <c r="K112" i="3"/>
  <c r="L112" i="3" s="1"/>
  <c r="Y108" i="3"/>
  <c r="AD108" i="3"/>
  <c r="AE108" i="3" s="1"/>
  <c r="AA113" i="3"/>
  <c r="AB113" i="3" s="1"/>
  <c r="V113" i="3"/>
  <c r="S114" i="3" s="1"/>
  <c r="U114" i="3" s="1"/>
  <c r="I113" i="3" l="1"/>
  <c r="H114" i="3" s="1"/>
  <c r="N113" i="3"/>
  <c r="O113" i="3" s="1"/>
  <c r="F113" i="3"/>
  <c r="C114" i="3" s="1"/>
  <c r="E114" i="3" s="1"/>
  <c r="K113" i="3"/>
  <c r="L113" i="3" s="1"/>
  <c r="X109" i="3"/>
  <c r="AD109" i="3" s="1"/>
  <c r="AE109" i="3" s="1"/>
  <c r="AA114" i="3"/>
  <c r="AB114" i="3" s="1"/>
  <c r="V114" i="3"/>
  <c r="S115" i="3" s="1"/>
  <c r="U115" i="3" s="1"/>
  <c r="I114" i="3" l="1"/>
  <c r="H115" i="3" s="1"/>
  <c r="N114" i="3"/>
  <c r="O114" i="3" s="1"/>
  <c r="F114" i="3"/>
  <c r="C115" i="3" s="1"/>
  <c r="E115" i="3" s="1"/>
  <c r="K114" i="3"/>
  <c r="L114" i="3" s="1"/>
  <c r="AA115" i="3"/>
  <c r="AB115" i="3" s="1"/>
  <c r="V115" i="3"/>
  <c r="S116" i="3" s="1"/>
  <c r="U116" i="3" s="1"/>
  <c r="Y109" i="3"/>
  <c r="X110" i="3" s="1"/>
  <c r="F115" i="3" l="1"/>
  <c r="C116" i="3" s="1"/>
  <c r="E116" i="3" s="1"/>
  <c r="K115" i="3"/>
  <c r="L115" i="3" s="1"/>
  <c r="I115" i="3"/>
  <c r="H116" i="3" s="1"/>
  <c r="N115" i="3"/>
  <c r="O115" i="3" s="1"/>
  <c r="Y110" i="3"/>
  <c r="AD110" i="3"/>
  <c r="AE110" i="3" s="1"/>
  <c r="AA116" i="3"/>
  <c r="AB116" i="3" s="1"/>
  <c r="V116" i="3"/>
  <c r="S117" i="3" s="1"/>
  <c r="U117" i="3" s="1"/>
  <c r="I116" i="3" l="1"/>
  <c r="H117" i="3" s="1"/>
  <c r="N116" i="3"/>
  <c r="O116" i="3" s="1"/>
  <c r="F116" i="3"/>
  <c r="C117" i="3" s="1"/>
  <c r="E117" i="3" s="1"/>
  <c r="K116" i="3"/>
  <c r="L116" i="3" s="1"/>
  <c r="X111" i="3"/>
  <c r="AD111" i="3" s="1"/>
  <c r="AE111" i="3" s="1"/>
  <c r="AA117" i="3"/>
  <c r="AB117" i="3" s="1"/>
  <c r="V117" i="3"/>
  <c r="S118" i="3" s="1"/>
  <c r="U118" i="3" s="1"/>
  <c r="F117" i="3" l="1"/>
  <c r="C118" i="3" s="1"/>
  <c r="E118" i="3" s="1"/>
  <c r="K117" i="3"/>
  <c r="L117" i="3" s="1"/>
  <c r="I117" i="3"/>
  <c r="H118" i="3" s="1"/>
  <c r="N117" i="3"/>
  <c r="O117" i="3" s="1"/>
  <c r="AA118" i="3"/>
  <c r="AB118" i="3" s="1"/>
  <c r="V118" i="3"/>
  <c r="S119" i="3" s="1"/>
  <c r="U119" i="3" s="1"/>
  <c r="Y111" i="3"/>
  <c r="I118" i="3" l="1"/>
  <c r="H119" i="3" s="1"/>
  <c r="N118" i="3"/>
  <c r="O118" i="3" s="1"/>
  <c r="F118" i="3"/>
  <c r="C119" i="3" s="1"/>
  <c r="E119" i="3" s="1"/>
  <c r="K118" i="3"/>
  <c r="L118" i="3" s="1"/>
  <c r="X112" i="3"/>
  <c r="AD112" i="3" s="1"/>
  <c r="AE112" i="3" s="1"/>
  <c r="AA119" i="3"/>
  <c r="AB119" i="3" s="1"/>
  <c r="V119" i="3"/>
  <c r="S120" i="3" s="1"/>
  <c r="U120" i="3" s="1"/>
  <c r="F119" i="3" l="1"/>
  <c r="C120" i="3" s="1"/>
  <c r="E120" i="3" s="1"/>
  <c r="K119" i="3"/>
  <c r="L119" i="3" s="1"/>
  <c r="I119" i="3"/>
  <c r="H120" i="3" s="1"/>
  <c r="N119" i="3"/>
  <c r="O119" i="3" s="1"/>
  <c r="AA120" i="3"/>
  <c r="AB120" i="3" s="1"/>
  <c r="V120" i="3"/>
  <c r="S121" i="3" s="1"/>
  <c r="U121" i="3" s="1"/>
  <c r="Y112" i="3"/>
  <c r="I120" i="3" l="1"/>
  <c r="H121" i="3" s="1"/>
  <c r="N120" i="3"/>
  <c r="O120" i="3" s="1"/>
  <c r="F120" i="3"/>
  <c r="C121" i="3" s="1"/>
  <c r="E121" i="3" s="1"/>
  <c r="K120" i="3"/>
  <c r="L120" i="3" s="1"/>
  <c r="X113" i="3"/>
  <c r="AD113" i="3" s="1"/>
  <c r="AE113" i="3" s="1"/>
  <c r="AA121" i="3"/>
  <c r="AB121" i="3" s="1"/>
  <c r="V121" i="3"/>
  <c r="S122" i="3" s="1"/>
  <c r="U122" i="3" s="1"/>
  <c r="F121" i="3" l="1"/>
  <c r="C122" i="3" s="1"/>
  <c r="E122" i="3" s="1"/>
  <c r="K121" i="3"/>
  <c r="L121" i="3" s="1"/>
  <c r="I121" i="3"/>
  <c r="H122" i="3" s="1"/>
  <c r="N121" i="3"/>
  <c r="O121" i="3" s="1"/>
  <c r="AA122" i="3"/>
  <c r="AB122" i="3" s="1"/>
  <c r="V122" i="3"/>
  <c r="S123" i="3" s="1"/>
  <c r="U123" i="3" s="1"/>
  <c r="Y113" i="3"/>
  <c r="X114" i="3" s="1"/>
  <c r="I122" i="3" l="1"/>
  <c r="H123" i="3" s="1"/>
  <c r="N122" i="3"/>
  <c r="O122" i="3" s="1"/>
  <c r="F122" i="3"/>
  <c r="C123" i="3" s="1"/>
  <c r="E123" i="3" s="1"/>
  <c r="K122" i="3"/>
  <c r="L122" i="3" s="1"/>
  <c r="Y114" i="3"/>
  <c r="AD114" i="3"/>
  <c r="AE114" i="3" s="1"/>
  <c r="AA123" i="3"/>
  <c r="AB123" i="3" s="1"/>
  <c r="V123" i="3"/>
  <c r="S124" i="3" s="1"/>
  <c r="U124" i="3" s="1"/>
  <c r="F123" i="3" l="1"/>
  <c r="C124" i="3" s="1"/>
  <c r="E124" i="3" s="1"/>
  <c r="K123" i="3"/>
  <c r="L123" i="3" s="1"/>
  <c r="I123" i="3"/>
  <c r="H124" i="3" s="1"/>
  <c r="N123" i="3"/>
  <c r="O123" i="3" s="1"/>
  <c r="X115" i="3"/>
  <c r="AD115" i="3" s="1"/>
  <c r="AE115" i="3" s="1"/>
  <c r="AA124" i="3"/>
  <c r="AB124" i="3" s="1"/>
  <c r="V124" i="3"/>
  <c r="S125" i="3" s="1"/>
  <c r="U125" i="3" s="1"/>
  <c r="I124" i="3" l="1"/>
  <c r="H125" i="3" s="1"/>
  <c r="N124" i="3"/>
  <c r="O124" i="3" s="1"/>
  <c r="F124" i="3"/>
  <c r="C125" i="3" s="1"/>
  <c r="E125" i="3" s="1"/>
  <c r="K124" i="3"/>
  <c r="L124" i="3" s="1"/>
  <c r="AA125" i="3"/>
  <c r="AB125" i="3" s="1"/>
  <c r="V125" i="3"/>
  <c r="S126" i="3" s="1"/>
  <c r="U126" i="3" s="1"/>
  <c r="Y115" i="3"/>
  <c r="X116" i="3" s="1"/>
  <c r="F125" i="3" l="1"/>
  <c r="C126" i="3" s="1"/>
  <c r="E126" i="3" s="1"/>
  <c r="K125" i="3"/>
  <c r="L125" i="3" s="1"/>
  <c r="I125" i="3"/>
  <c r="H126" i="3" s="1"/>
  <c r="N125" i="3"/>
  <c r="O125" i="3" s="1"/>
  <c r="Y116" i="3"/>
  <c r="AD116" i="3"/>
  <c r="AE116" i="3" s="1"/>
  <c r="AA126" i="3"/>
  <c r="AB126" i="3" s="1"/>
  <c r="V126" i="3"/>
  <c r="S127" i="3" s="1"/>
  <c r="U127" i="3" s="1"/>
  <c r="I126" i="3" l="1"/>
  <c r="H127" i="3" s="1"/>
  <c r="N126" i="3"/>
  <c r="O126" i="3" s="1"/>
  <c r="F126" i="3"/>
  <c r="C127" i="3" s="1"/>
  <c r="E127" i="3" s="1"/>
  <c r="K126" i="3"/>
  <c r="L126" i="3" s="1"/>
  <c r="X117" i="3"/>
  <c r="AD117" i="3" s="1"/>
  <c r="AE117" i="3" s="1"/>
  <c r="AA127" i="3"/>
  <c r="AB127" i="3" s="1"/>
  <c r="V127" i="3"/>
  <c r="S128" i="3" s="1"/>
  <c r="U128" i="3" s="1"/>
  <c r="F127" i="3" l="1"/>
  <c r="C128" i="3" s="1"/>
  <c r="E128" i="3" s="1"/>
  <c r="K127" i="3"/>
  <c r="L127" i="3" s="1"/>
  <c r="Y117" i="3"/>
  <c r="X118" i="3" s="1"/>
  <c r="Y118" i="3" s="1"/>
  <c r="I127" i="3"/>
  <c r="H128" i="3" s="1"/>
  <c r="N127" i="3"/>
  <c r="O127" i="3" s="1"/>
  <c r="AA128" i="3"/>
  <c r="AB128" i="3" s="1"/>
  <c r="V128" i="3"/>
  <c r="S129" i="3" s="1"/>
  <c r="U129" i="3" s="1"/>
  <c r="AD118" i="3" l="1"/>
  <c r="AE118" i="3" s="1"/>
  <c r="I128" i="3"/>
  <c r="H129" i="3" s="1"/>
  <c r="N128" i="3"/>
  <c r="O128" i="3" s="1"/>
  <c r="F128" i="3"/>
  <c r="C129" i="3" s="1"/>
  <c r="E129" i="3" s="1"/>
  <c r="K128" i="3"/>
  <c r="L128" i="3" s="1"/>
  <c r="X119" i="3"/>
  <c r="AD119" i="3" s="1"/>
  <c r="AE119" i="3" s="1"/>
  <c r="V129" i="3"/>
  <c r="S130" i="3" s="1"/>
  <c r="U130" i="3" s="1"/>
  <c r="AA129" i="3"/>
  <c r="AB129" i="3" s="1"/>
  <c r="F129" i="3" l="1"/>
  <c r="C130" i="3" s="1"/>
  <c r="E130" i="3" s="1"/>
  <c r="K129" i="3"/>
  <c r="L129" i="3" s="1"/>
  <c r="I129" i="3"/>
  <c r="H130" i="3" s="1"/>
  <c r="N129" i="3"/>
  <c r="O129" i="3" s="1"/>
  <c r="V130" i="3"/>
  <c r="S131" i="3" s="1"/>
  <c r="U131" i="3" s="1"/>
  <c r="AA130" i="3"/>
  <c r="AB130" i="3" s="1"/>
  <c r="Y119" i="3"/>
  <c r="I130" i="3" l="1"/>
  <c r="H131" i="3" s="1"/>
  <c r="N130" i="3"/>
  <c r="O130" i="3" s="1"/>
  <c r="F130" i="3"/>
  <c r="C131" i="3" s="1"/>
  <c r="E131" i="3" s="1"/>
  <c r="K130" i="3"/>
  <c r="L130" i="3" s="1"/>
  <c r="V131" i="3"/>
  <c r="S132" i="3" s="1"/>
  <c r="U132" i="3" s="1"/>
  <c r="AA131" i="3"/>
  <c r="AB131" i="3" s="1"/>
  <c r="X120" i="3"/>
  <c r="AD120" i="3" s="1"/>
  <c r="AE120" i="3" s="1"/>
  <c r="F131" i="3" l="1"/>
  <c r="C132" i="3" s="1"/>
  <c r="E132" i="3" s="1"/>
  <c r="K131" i="3"/>
  <c r="L131" i="3" s="1"/>
  <c r="I131" i="3"/>
  <c r="H132" i="3" s="1"/>
  <c r="N131" i="3"/>
  <c r="O131" i="3" s="1"/>
  <c r="V132" i="3"/>
  <c r="S133" i="3" s="1"/>
  <c r="U133" i="3" s="1"/>
  <c r="AA132" i="3"/>
  <c r="AB132" i="3" s="1"/>
  <c r="Y120" i="3"/>
  <c r="I132" i="3" l="1"/>
  <c r="H133" i="3" s="1"/>
  <c r="N132" i="3"/>
  <c r="O132" i="3" s="1"/>
  <c r="F132" i="3"/>
  <c r="C133" i="3" s="1"/>
  <c r="E133" i="3" s="1"/>
  <c r="K132" i="3"/>
  <c r="L132" i="3" s="1"/>
  <c r="V133" i="3"/>
  <c r="S134" i="3" s="1"/>
  <c r="U134" i="3" s="1"/>
  <c r="AA133" i="3"/>
  <c r="AB133" i="3" s="1"/>
  <c r="X121" i="3"/>
  <c r="AD121" i="3" s="1"/>
  <c r="AE121" i="3" s="1"/>
  <c r="Y121" i="3" l="1"/>
  <c r="X122" i="3" s="1"/>
  <c r="F133" i="3"/>
  <c r="C134" i="3" s="1"/>
  <c r="E134" i="3" s="1"/>
  <c r="K133" i="3"/>
  <c r="L133" i="3" s="1"/>
  <c r="I133" i="3"/>
  <c r="H134" i="3" s="1"/>
  <c r="N133" i="3"/>
  <c r="O133" i="3" s="1"/>
  <c r="V134" i="3"/>
  <c r="S135" i="3" s="1"/>
  <c r="U135" i="3" s="1"/>
  <c r="AA134" i="3"/>
  <c r="AB134" i="3" s="1"/>
  <c r="Y122" i="3"/>
  <c r="AD122" i="3"/>
  <c r="AE122" i="3" s="1"/>
  <c r="I134" i="3" l="1"/>
  <c r="H135" i="3" s="1"/>
  <c r="N134" i="3"/>
  <c r="O134" i="3" s="1"/>
  <c r="F134" i="3"/>
  <c r="C135" i="3" s="1"/>
  <c r="E135" i="3" s="1"/>
  <c r="K134" i="3"/>
  <c r="L134" i="3" s="1"/>
  <c r="V135" i="3"/>
  <c r="S136" i="3" s="1"/>
  <c r="U136" i="3" s="1"/>
  <c r="AA135" i="3"/>
  <c r="AB135" i="3" s="1"/>
  <c r="X123" i="3"/>
  <c r="AD123" i="3" s="1"/>
  <c r="AE123" i="3" s="1"/>
  <c r="Y123" i="3" l="1"/>
  <c r="X124" i="3" s="1"/>
  <c r="F135" i="3"/>
  <c r="C136" i="3" s="1"/>
  <c r="E136" i="3" s="1"/>
  <c r="K135" i="3"/>
  <c r="L135" i="3" s="1"/>
  <c r="I135" i="3"/>
  <c r="H136" i="3" s="1"/>
  <c r="N135" i="3"/>
  <c r="O135" i="3" s="1"/>
  <c r="AA136" i="3"/>
  <c r="AB136" i="3" s="1"/>
  <c r="V136" i="3"/>
  <c r="S137" i="3" s="1"/>
  <c r="U137" i="3" s="1"/>
  <c r="Y124" i="3"/>
  <c r="AD124" i="3"/>
  <c r="AE124" i="3" s="1"/>
  <c r="I136" i="3" l="1"/>
  <c r="H137" i="3" s="1"/>
  <c r="N136" i="3"/>
  <c r="O136" i="3" s="1"/>
  <c r="F136" i="3"/>
  <c r="C137" i="3" s="1"/>
  <c r="E137" i="3" s="1"/>
  <c r="K136" i="3"/>
  <c r="L136" i="3" s="1"/>
  <c r="X125" i="3"/>
  <c r="AD125" i="3" s="1"/>
  <c r="AE125" i="3" s="1"/>
  <c r="AA137" i="3"/>
  <c r="AB137" i="3" s="1"/>
  <c r="V137" i="3"/>
  <c r="S138" i="3" s="1"/>
  <c r="U138" i="3" s="1"/>
  <c r="F137" i="3" l="1"/>
  <c r="C138" i="3" s="1"/>
  <c r="E138" i="3" s="1"/>
  <c r="K137" i="3"/>
  <c r="L137" i="3" s="1"/>
  <c r="I137" i="3"/>
  <c r="H138" i="3" s="1"/>
  <c r="N137" i="3"/>
  <c r="O137" i="3" s="1"/>
  <c r="AA138" i="3"/>
  <c r="AB138" i="3" s="1"/>
  <c r="V138" i="3"/>
  <c r="S139" i="3" s="1"/>
  <c r="U139" i="3" s="1"/>
  <c r="Y125" i="3"/>
  <c r="X126" i="3" s="1"/>
  <c r="I138" i="3" l="1"/>
  <c r="N138" i="3"/>
  <c r="O138" i="3" s="1"/>
  <c r="F138" i="3"/>
  <c r="C139" i="3" s="1"/>
  <c r="E139" i="3" s="1"/>
  <c r="K138" i="3"/>
  <c r="L138" i="3" s="1"/>
  <c r="Y126" i="3"/>
  <c r="AD126" i="3"/>
  <c r="AE126" i="3" s="1"/>
  <c r="V139" i="3"/>
  <c r="S140" i="3" s="1"/>
  <c r="U140" i="3" s="1"/>
  <c r="AA139" i="3"/>
  <c r="AB139" i="3" s="1"/>
  <c r="F139" i="3" l="1"/>
  <c r="C140" i="3" s="1"/>
  <c r="E140" i="3" s="1"/>
  <c r="K139" i="3"/>
  <c r="L139" i="3" s="1"/>
  <c r="H139" i="3"/>
  <c r="I139" i="3"/>
  <c r="X127" i="3"/>
  <c r="AD127" i="3" s="1"/>
  <c r="AE127" i="3" s="1"/>
  <c r="V140" i="3"/>
  <c r="S141" i="3" s="1"/>
  <c r="U141" i="3" s="1"/>
  <c r="AA140" i="3"/>
  <c r="AB140" i="3" s="1"/>
  <c r="H140" i="3" l="1"/>
  <c r="N140" i="3" s="1"/>
  <c r="O140" i="3" s="1"/>
  <c r="N139" i="3"/>
  <c r="O139" i="3" s="1"/>
  <c r="F140" i="3"/>
  <c r="C141" i="3" s="1"/>
  <c r="E141" i="3" s="1"/>
  <c r="K140" i="3"/>
  <c r="L140" i="3" s="1"/>
  <c r="AA141" i="3"/>
  <c r="AB141" i="3" s="1"/>
  <c r="V141" i="3"/>
  <c r="S142" i="3" s="1"/>
  <c r="U142" i="3" s="1"/>
  <c r="Y127" i="3"/>
  <c r="F141" i="3" l="1"/>
  <c r="C142" i="3" s="1"/>
  <c r="E142" i="3" s="1"/>
  <c r="K141" i="3"/>
  <c r="L141" i="3" s="1"/>
  <c r="I140" i="3"/>
  <c r="X128" i="3"/>
  <c r="AD128" i="3" s="1"/>
  <c r="AE128" i="3" s="1"/>
  <c r="AA142" i="3"/>
  <c r="AB142" i="3" s="1"/>
  <c r="V142" i="3"/>
  <c r="S143" i="3" s="1"/>
  <c r="U143" i="3" s="1"/>
  <c r="H141" i="3" l="1"/>
  <c r="N141" i="3" s="1"/>
  <c r="O141" i="3" s="1"/>
  <c r="F142" i="3"/>
  <c r="C143" i="3" s="1"/>
  <c r="E143" i="3" s="1"/>
  <c r="K142" i="3"/>
  <c r="L142" i="3" s="1"/>
  <c r="AA143" i="3"/>
  <c r="AB143" i="3" s="1"/>
  <c r="V143" i="3"/>
  <c r="S144" i="3" s="1"/>
  <c r="U144" i="3" s="1"/>
  <c r="Y128" i="3"/>
  <c r="F143" i="3" l="1"/>
  <c r="C144" i="3" s="1"/>
  <c r="E144" i="3" s="1"/>
  <c r="K143" i="3"/>
  <c r="L143" i="3" s="1"/>
  <c r="I141" i="3"/>
  <c r="X129" i="3"/>
  <c r="AD129" i="3" s="1"/>
  <c r="AE129" i="3" s="1"/>
  <c r="AA144" i="3"/>
  <c r="AB144" i="3" s="1"/>
  <c r="V144" i="3"/>
  <c r="S145" i="3" s="1"/>
  <c r="U145" i="3" s="1"/>
  <c r="H142" i="3" l="1"/>
  <c r="N142" i="3" s="1"/>
  <c r="O142" i="3" s="1"/>
  <c r="I142" i="3"/>
  <c r="H143" i="3" s="1"/>
  <c r="F144" i="3"/>
  <c r="C145" i="3" s="1"/>
  <c r="E145" i="3" s="1"/>
  <c r="K144" i="3"/>
  <c r="L144" i="3" s="1"/>
  <c r="AA145" i="3"/>
  <c r="AB145" i="3" s="1"/>
  <c r="V145" i="3"/>
  <c r="S146" i="3" s="1"/>
  <c r="U146" i="3" s="1"/>
  <c r="Y129" i="3"/>
  <c r="X130" i="3" s="1"/>
  <c r="I143" i="3" l="1"/>
  <c r="N143" i="3"/>
  <c r="O143" i="3" s="1"/>
  <c r="F145" i="3"/>
  <c r="C146" i="3" s="1"/>
  <c r="E146" i="3" s="1"/>
  <c r="K145" i="3"/>
  <c r="L145" i="3" s="1"/>
  <c r="Y130" i="3"/>
  <c r="AD130" i="3"/>
  <c r="AE130" i="3" s="1"/>
  <c r="V146" i="3"/>
  <c r="S147" i="3" s="1"/>
  <c r="U147" i="3" s="1"/>
  <c r="AA146" i="3"/>
  <c r="AB146" i="3" s="1"/>
  <c r="F146" i="3" l="1"/>
  <c r="C147" i="3" s="1"/>
  <c r="E147" i="3" s="1"/>
  <c r="K146" i="3"/>
  <c r="L146" i="3" s="1"/>
  <c r="H144" i="3"/>
  <c r="N144" i="3" s="1"/>
  <c r="O144" i="3" s="1"/>
  <c r="X131" i="3"/>
  <c r="AD131" i="3" s="1"/>
  <c r="AE131" i="3" s="1"/>
  <c r="V147" i="3"/>
  <c r="S148" i="3" s="1"/>
  <c r="U148" i="3" s="1"/>
  <c r="AA147" i="3"/>
  <c r="AB147" i="3" s="1"/>
  <c r="I144" i="3" l="1"/>
  <c r="F147" i="3"/>
  <c r="C148" i="3" s="1"/>
  <c r="E148" i="3" s="1"/>
  <c r="K147" i="3"/>
  <c r="L147" i="3" s="1"/>
  <c r="V148" i="3"/>
  <c r="S149" i="3" s="1"/>
  <c r="U149" i="3" s="1"/>
  <c r="AA148" i="3"/>
  <c r="AB148" i="3" s="1"/>
  <c r="Y131" i="3"/>
  <c r="X132" i="3" s="1"/>
  <c r="F148" i="3" l="1"/>
  <c r="C149" i="3" s="1"/>
  <c r="E149" i="3" s="1"/>
  <c r="K148" i="3"/>
  <c r="L148" i="3" s="1"/>
  <c r="H145" i="3"/>
  <c r="N145" i="3" s="1"/>
  <c r="O145" i="3" s="1"/>
  <c r="Y132" i="3"/>
  <c r="X133" i="3" s="1"/>
  <c r="AD132" i="3"/>
  <c r="AE132" i="3" s="1"/>
  <c r="AA149" i="3"/>
  <c r="AB149" i="3" s="1"/>
  <c r="V149" i="3"/>
  <c r="S150" i="3" s="1"/>
  <c r="U150" i="3" s="1"/>
  <c r="I145" i="3" l="1"/>
  <c r="F149" i="3"/>
  <c r="C150" i="3" s="1"/>
  <c r="E150" i="3" s="1"/>
  <c r="K149" i="3"/>
  <c r="L149" i="3" s="1"/>
  <c r="V150" i="3"/>
  <c r="S151" i="3" s="1"/>
  <c r="U151" i="3" s="1"/>
  <c r="AA150" i="3"/>
  <c r="AB150" i="3" s="1"/>
  <c r="Y133" i="3"/>
  <c r="X134" i="3" s="1"/>
  <c r="AD133" i="3"/>
  <c r="AE133" i="3" s="1"/>
  <c r="F150" i="3" l="1"/>
  <c r="C151" i="3" s="1"/>
  <c r="E151" i="3" s="1"/>
  <c r="K150" i="3"/>
  <c r="L150" i="3" s="1"/>
  <c r="H146" i="3"/>
  <c r="N146" i="3" s="1"/>
  <c r="O146" i="3" s="1"/>
  <c r="Y134" i="3"/>
  <c r="AD134" i="3"/>
  <c r="AE134" i="3" s="1"/>
  <c r="AA151" i="3"/>
  <c r="AB151" i="3" s="1"/>
  <c r="V151" i="3"/>
  <c r="S152" i="3" s="1"/>
  <c r="U152" i="3" s="1"/>
  <c r="I146" i="3" l="1"/>
  <c r="F151" i="3"/>
  <c r="C152" i="3" s="1"/>
  <c r="E152" i="3" s="1"/>
  <c r="K151" i="3"/>
  <c r="L151" i="3" s="1"/>
  <c r="V152" i="3"/>
  <c r="S153" i="3" s="1"/>
  <c r="U153" i="3" s="1"/>
  <c r="AA152" i="3"/>
  <c r="AB152" i="3" s="1"/>
  <c r="X135" i="3"/>
  <c r="AD135" i="3" s="1"/>
  <c r="AE135" i="3" s="1"/>
  <c r="Y135" i="3" l="1"/>
  <c r="F152" i="3"/>
  <c r="C153" i="3" s="1"/>
  <c r="E153" i="3" s="1"/>
  <c r="K152" i="3"/>
  <c r="L152" i="3" s="1"/>
  <c r="H147" i="3"/>
  <c r="N147" i="3" s="1"/>
  <c r="O147" i="3" s="1"/>
  <c r="X136" i="3"/>
  <c r="AD136" i="3" s="1"/>
  <c r="AE136" i="3" s="1"/>
  <c r="V153" i="3"/>
  <c r="S154" i="3" s="1"/>
  <c r="U154" i="3" s="1"/>
  <c r="AA153" i="3"/>
  <c r="AB153" i="3" s="1"/>
  <c r="I147" i="3" l="1"/>
  <c r="F153" i="3"/>
  <c r="C154" i="3" s="1"/>
  <c r="E154" i="3" s="1"/>
  <c r="K153" i="3"/>
  <c r="L153" i="3" s="1"/>
  <c r="V154" i="3"/>
  <c r="S155" i="3" s="1"/>
  <c r="U155" i="3" s="1"/>
  <c r="AA154" i="3"/>
  <c r="AB154" i="3" s="1"/>
  <c r="Y136" i="3"/>
  <c r="F154" i="3" l="1"/>
  <c r="C155" i="3" s="1"/>
  <c r="E155" i="3" s="1"/>
  <c r="K154" i="3"/>
  <c r="L154" i="3" s="1"/>
  <c r="H148" i="3"/>
  <c r="N148" i="3" s="1"/>
  <c r="O148" i="3" s="1"/>
  <c r="X137" i="3"/>
  <c r="AD137" i="3" s="1"/>
  <c r="AE137" i="3" s="1"/>
  <c r="V155" i="3"/>
  <c r="S156" i="3" s="1"/>
  <c r="U156" i="3" s="1"/>
  <c r="AA155" i="3"/>
  <c r="AB155" i="3" s="1"/>
  <c r="I148" i="3" l="1"/>
  <c r="F155" i="3"/>
  <c r="C156" i="3" s="1"/>
  <c r="E156" i="3" s="1"/>
  <c r="K155" i="3"/>
  <c r="L155" i="3" s="1"/>
  <c r="AA156" i="3"/>
  <c r="AB156" i="3" s="1"/>
  <c r="V156" i="3"/>
  <c r="S157" i="3" s="1"/>
  <c r="U157" i="3" s="1"/>
  <c r="Y137" i="3"/>
  <c r="F156" i="3" l="1"/>
  <c r="C157" i="3" s="1"/>
  <c r="E157" i="3" s="1"/>
  <c r="K156" i="3"/>
  <c r="L156" i="3" s="1"/>
  <c r="H149" i="3"/>
  <c r="N149" i="3" s="1"/>
  <c r="O149" i="3" s="1"/>
  <c r="I149" i="3"/>
  <c r="X138" i="3"/>
  <c r="AD138" i="3" s="1"/>
  <c r="AE138" i="3" s="1"/>
  <c r="AA157" i="3"/>
  <c r="AB157" i="3" s="1"/>
  <c r="V157" i="3"/>
  <c r="S158" i="3" s="1"/>
  <c r="U158" i="3" s="1"/>
  <c r="H150" i="3" l="1"/>
  <c r="N150" i="3" s="1"/>
  <c r="O150" i="3" s="1"/>
  <c r="F157" i="3"/>
  <c r="C158" i="3" s="1"/>
  <c r="E158" i="3" s="1"/>
  <c r="K157" i="3"/>
  <c r="L157" i="3" s="1"/>
  <c r="V158" i="3"/>
  <c r="S159" i="3" s="1"/>
  <c r="U159" i="3" s="1"/>
  <c r="AA158" i="3"/>
  <c r="AB158" i="3" s="1"/>
  <c r="Y138" i="3"/>
  <c r="F158" i="3" l="1"/>
  <c r="C159" i="3" s="1"/>
  <c r="E159" i="3" s="1"/>
  <c r="K158" i="3"/>
  <c r="L158" i="3" s="1"/>
  <c r="I150" i="3"/>
  <c r="X139" i="3"/>
  <c r="AD139" i="3" s="1"/>
  <c r="AE139" i="3" s="1"/>
  <c r="V159" i="3"/>
  <c r="S160" i="3" s="1"/>
  <c r="U160" i="3" s="1"/>
  <c r="AA159" i="3"/>
  <c r="AB159" i="3" s="1"/>
  <c r="H151" i="3" l="1"/>
  <c r="N151" i="3" s="1"/>
  <c r="O151" i="3" s="1"/>
  <c r="I151" i="3"/>
  <c r="F159" i="3"/>
  <c r="C160" i="3" s="1"/>
  <c r="E160" i="3" s="1"/>
  <c r="K159" i="3"/>
  <c r="L159" i="3" s="1"/>
  <c r="V160" i="3"/>
  <c r="S161" i="3" s="1"/>
  <c r="U161" i="3" s="1"/>
  <c r="AA160" i="3"/>
  <c r="AB160" i="3" s="1"/>
  <c r="Y139" i="3"/>
  <c r="H152" i="3" l="1"/>
  <c r="N152" i="3" s="1"/>
  <c r="O152" i="3" s="1"/>
  <c r="F160" i="3"/>
  <c r="C161" i="3" s="1"/>
  <c r="E161" i="3" s="1"/>
  <c r="K160" i="3"/>
  <c r="L160" i="3" s="1"/>
  <c r="X140" i="3"/>
  <c r="AD140" i="3" s="1"/>
  <c r="AE140" i="3" s="1"/>
  <c r="V161" i="3"/>
  <c r="S162" i="3" s="1"/>
  <c r="U162" i="3" s="1"/>
  <c r="AA161" i="3"/>
  <c r="AB161" i="3" s="1"/>
  <c r="F161" i="3" l="1"/>
  <c r="C162" i="3" s="1"/>
  <c r="E162" i="3" s="1"/>
  <c r="K161" i="3"/>
  <c r="L161" i="3" s="1"/>
  <c r="I152" i="3"/>
  <c r="V162" i="3"/>
  <c r="S163" i="3" s="1"/>
  <c r="U163" i="3" s="1"/>
  <c r="AA162" i="3"/>
  <c r="AB162" i="3" s="1"/>
  <c r="Y140" i="3"/>
  <c r="H153" i="3" l="1"/>
  <c r="N153" i="3" s="1"/>
  <c r="O153" i="3" s="1"/>
  <c r="F162" i="3"/>
  <c r="C163" i="3" s="1"/>
  <c r="E163" i="3" s="1"/>
  <c r="K162" i="3"/>
  <c r="L162" i="3" s="1"/>
  <c r="X141" i="3"/>
  <c r="AD141" i="3" s="1"/>
  <c r="AE141" i="3" s="1"/>
  <c r="V163" i="3"/>
  <c r="S164" i="3" s="1"/>
  <c r="U164" i="3" s="1"/>
  <c r="AA163" i="3"/>
  <c r="AB163" i="3" s="1"/>
  <c r="F163" i="3" l="1"/>
  <c r="C164" i="3" s="1"/>
  <c r="E164" i="3" s="1"/>
  <c r="K163" i="3"/>
  <c r="L163" i="3" s="1"/>
  <c r="I153" i="3"/>
  <c r="AA164" i="3"/>
  <c r="AB164" i="3" s="1"/>
  <c r="V164" i="3"/>
  <c r="S165" i="3" s="1"/>
  <c r="U165" i="3" s="1"/>
  <c r="Y141" i="3"/>
  <c r="H154" i="3" l="1"/>
  <c r="N154" i="3" s="1"/>
  <c r="O154" i="3" s="1"/>
  <c r="F164" i="3"/>
  <c r="C165" i="3" s="1"/>
  <c r="E165" i="3" s="1"/>
  <c r="K164" i="3"/>
  <c r="L164" i="3" s="1"/>
  <c r="X142" i="3"/>
  <c r="AD142" i="3" s="1"/>
  <c r="AE142" i="3" s="1"/>
  <c r="AA165" i="3"/>
  <c r="AB165" i="3" s="1"/>
  <c r="V165" i="3"/>
  <c r="S166" i="3" s="1"/>
  <c r="U166" i="3" s="1"/>
  <c r="F165" i="3" l="1"/>
  <c r="C166" i="3" s="1"/>
  <c r="E166" i="3" s="1"/>
  <c r="K165" i="3"/>
  <c r="L165" i="3" s="1"/>
  <c r="I154" i="3"/>
  <c r="AA166" i="3"/>
  <c r="AB166" i="3" s="1"/>
  <c r="V166" i="3"/>
  <c r="S167" i="3" s="1"/>
  <c r="U167" i="3" s="1"/>
  <c r="Y142" i="3"/>
  <c r="H155" i="3" l="1"/>
  <c r="N155" i="3" s="1"/>
  <c r="O155" i="3" s="1"/>
  <c r="F166" i="3"/>
  <c r="C167" i="3" s="1"/>
  <c r="E167" i="3" s="1"/>
  <c r="K166" i="3"/>
  <c r="L166" i="3" s="1"/>
  <c r="X143" i="3"/>
  <c r="AD143" i="3" s="1"/>
  <c r="AE143" i="3" s="1"/>
  <c r="V167" i="3"/>
  <c r="S168" i="3" s="1"/>
  <c r="U168" i="3" s="1"/>
  <c r="AA167" i="3"/>
  <c r="AB167" i="3" s="1"/>
  <c r="F167" i="3" l="1"/>
  <c r="C168" i="3" s="1"/>
  <c r="E168" i="3" s="1"/>
  <c r="K167" i="3"/>
  <c r="L167" i="3" s="1"/>
  <c r="I155" i="3"/>
  <c r="V168" i="3"/>
  <c r="S169" i="3" s="1"/>
  <c r="U169" i="3" s="1"/>
  <c r="AA168" i="3"/>
  <c r="AB168" i="3" s="1"/>
  <c r="Y143" i="3"/>
  <c r="H156" i="3" l="1"/>
  <c r="N156" i="3" s="1"/>
  <c r="O156" i="3" s="1"/>
  <c r="I156" i="3"/>
  <c r="F168" i="3"/>
  <c r="C169" i="3" s="1"/>
  <c r="E169" i="3" s="1"/>
  <c r="K168" i="3"/>
  <c r="L168" i="3" s="1"/>
  <c r="AA169" i="3"/>
  <c r="AB169" i="3" s="1"/>
  <c r="V169" i="3"/>
  <c r="S170" i="3" s="1"/>
  <c r="U170" i="3" s="1"/>
  <c r="X144" i="3"/>
  <c r="AD144" i="3" s="1"/>
  <c r="AE144" i="3" s="1"/>
  <c r="H157" i="3" l="1"/>
  <c r="N157" i="3" s="1"/>
  <c r="O157" i="3" s="1"/>
  <c r="F169" i="3"/>
  <c r="C170" i="3" s="1"/>
  <c r="E170" i="3" s="1"/>
  <c r="K169" i="3"/>
  <c r="L169" i="3" s="1"/>
  <c r="Y144" i="3"/>
  <c r="V170" i="3"/>
  <c r="S171" i="3" s="1"/>
  <c r="U171" i="3" s="1"/>
  <c r="AA170" i="3"/>
  <c r="AB170" i="3" s="1"/>
  <c r="F170" i="3" l="1"/>
  <c r="C171" i="3" s="1"/>
  <c r="E171" i="3" s="1"/>
  <c r="K170" i="3"/>
  <c r="L170" i="3" s="1"/>
  <c r="I157" i="3"/>
  <c r="V171" i="3"/>
  <c r="S172" i="3" s="1"/>
  <c r="U172" i="3" s="1"/>
  <c r="AA171" i="3"/>
  <c r="AB171" i="3" s="1"/>
  <c r="X145" i="3"/>
  <c r="AD145" i="3" s="1"/>
  <c r="AE145" i="3" s="1"/>
  <c r="H158" i="3" l="1"/>
  <c r="N158" i="3" s="1"/>
  <c r="O158" i="3" s="1"/>
  <c r="F171" i="3"/>
  <c r="C172" i="3" s="1"/>
  <c r="E172" i="3" s="1"/>
  <c r="K171" i="3"/>
  <c r="L171" i="3" s="1"/>
  <c r="Y145" i="3"/>
  <c r="AA172" i="3"/>
  <c r="AB172" i="3" s="1"/>
  <c r="V172" i="3"/>
  <c r="S173" i="3" s="1"/>
  <c r="U173" i="3" s="1"/>
  <c r="F172" i="3" l="1"/>
  <c r="C173" i="3" s="1"/>
  <c r="E173" i="3" s="1"/>
  <c r="K172" i="3"/>
  <c r="L172" i="3" s="1"/>
  <c r="I158" i="3"/>
  <c r="V173" i="3"/>
  <c r="S174" i="3" s="1"/>
  <c r="U174" i="3" s="1"/>
  <c r="AA173" i="3"/>
  <c r="AB173" i="3" s="1"/>
  <c r="X146" i="3"/>
  <c r="AD146" i="3" s="1"/>
  <c r="AE146" i="3" s="1"/>
  <c r="Y146" i="3" l="1"/>
  <c r="H159" i="3"/>
  <c r="N159" i="3" s="1"/>
  <c r="O159" i="3" s="1"/>
  <c r="F173" i="3"/>
  <c r="C174" i="3" s="1"/>
  <c r="E174" i="3" s="1"/>
  <c r="K173" i="3"/>
  <c r="L173" i="3" s="1"/>
  <c r="X147" i="3"/>
  <c r="AD147" i="3" s="1"/>
  <c r="AE147" i="3" s="1"/>
  <c r="AA174" i="3"/>
  <c r="AB174" i="3" s="1"/>
  <c r="V174" i="3"/>
  <c r="S175" i="3" s="1"/>
  <c r="U175" i="3" s="1"/>
  <c r="F174" i="3" l="1"/>
  <c r="C175" i="3" s="1"/>
  <c r="E175" i="3" s="1"/>
  <c r="K174" i="3"/>
  <c r="L174" i="3" s="1"/>
  <c r="I159" i="3"/>
  <c r="AA175" i="3"/>
  <c r="AB175" i="3" s="1"/>
  <c r="V175" i="3"/>
  <c r="S176" i="3" s="1"/>
  <c r="U176" i="3" s="1"/>
  <c r="Y147" i="3"/>
  <c r="H160" i="3" l="1"/>
  <c r="N160" i="3" s="1"/>
  <c r="O160" i="3" s="1"/>
  <c r="F175" i="3"/>
  <c r="C176" i="3" s="1"/>
  <c r="E176" i="3" s="1"/>
  <c r="K175" i="3"/>
  <c r="L175" i="3" s="1"/>
  <c r="X148" i="3"/>
  <c r="AD148" i="3" s="1"/>
  <c r="AE148" i="3" s="1"/>
  <c r="AA176" i="3"/>
  <c r="AB176" i="3" s="1"/>
  <c r="V176" i="3"/>
  <c r="S177" i="3" s="1"/>
  <c r="U177" i="3" s="1"/>
  <c r="F176" i="3" l="1"/>
  <c r="C177" i="3" s="1"/>
  <c r="E177" i="3" s="1"/>
  <c r="K176" i="3"/>
  <c r="L176" i="3" s="1"/>
  <c r="I160" i="3"/>
  <c r="AA177" i="3"/>
  <c r="AB177" i="3" s="1"/>
  <c r="V177" i="3"/>
  <c r="S178" i="3" s="1"/>
  <c r="U178" i="3" s="1"/>
  <c r="Y148" i="3"/>
  <c r="H161" i="3" l="1"/>
  <c r="N161" i="3" s="1"/>
  <c r="O161" i="3" s="1"/>
  <c r="F177" i="3"/>
  <c r="C178" i="3" s="1"/>
  <c r="E178" i="3" s="1"/>
  <c r="K177" i="3"/>
  <c r="L177" i="3" s="1"/>
  <c r="X149" i="3"/>
  <c r="AD149" i="3" s="1"/>
  <c r="AE149" i="3" s="1"/>
  <c r="AA178" i="3"/>
  <c r="AB178" i="3" s="1"/>
  <c r="V178" i="3"/>
  <c r="S179" i="3" s="1"/>
  <c r="U179" i="3" s="1"/>
  <c r="F178" i="3" l="1"/>
  <c r="C179" i="3" s="1"/>
  <c r="E179" i="3" s="1"/>
  <c r="K178" i="3"/>
  <c r="L178" i="3" s="1"/>
  <c r="I161" i="3"/>
  <c r="V179" i="3"/>
  <c r="S180" i="3" s="1"/>
  <c r="U180" i="3" s="1"/>
  <c r="AA179" i="3"/>
  <c r="AB179" i="3" s="1"/>
  <c r="Y149" i="3"/>
  <c r="H162" i="3" l="1"/>
  <c r="N162" i="3" s="1"/>
  <c r="O162" i="3" s="1"/>
  <c r="F179" i="3"/>
  <c r="C180" i="3" s="1"/>
  <c r="E180" i="3" s="1"/>
  <c r="K179" i="3"/>
  <c r="L179" i="3" s="1"/>
  <c r="X150" i="3"/>
  <c r="AD150" i="3" s="1"/>
  <c r="AE150" i="3" s="1"/>
  <c r="AA180" i="3"/>
  <c r="AB180" i="3" s="1"/>
  <c r="V180" i="3"/>
  <c r="S181" i="3" s="1"/>
  <c r="U181" i="3" s="1"/>
  <c r="F180" i="3" l="1"/>
  <c r="C181" i="3" s="1"/>
  <c r="E181" i="3" s="1"/>
  <c r="K180" i="3"/>
  <c r="L180" i="3" s="1"/>
  <c r="I162" i="3"/>
  <c r="AA181" i="3"/>
  <c r="AB181" i="3" s="1"/>
  <c r="V181" i="3"/>
  <c r="S182" i="3" s="1"/>
  <c r="U182" i="3" s="1"/>
  <c r="Y150" i="3"/>
  <c r="H163" i="3" l="1"/>
  <c r="N163" i="3" s="1"/>
  <c r="O163" i="3" s="1"/>
  <c r="I163" i="3"/>
  <c r="F181" i="3"/>
  <c r="C182" i="3" s="1"/>
  <c r="E182" i="3" s="1"/>
  <c r="K181" i="3"/>
  <c r="L181" i="3" s="1"/>
  <c r="X151" i="3"/>
  <c r="AD151" i="3" s="1"/>
  <c r="AE151" i="3" s="1"/>
  <c r="V182" i="3"/>
  <c r="S183" i="3" s="1"/>
  <c r="U183" i="3" s="1"/>
  <c r="AA182" i="3"/>
  <c r="AB182" i="3" s="1"/>
  <c r="F182" i="3" l="1"/>
  <c r="C183" i="3" s="1"/>
  <c r="E183" i="3" s="1"/>
  <c r="K182" i="3"/>
  <c r="L182" i="3" s="1"/>
  <c r="H164" i="3"/>
  <c r="N164" i="3" s="1"/>
  <c r="O164" i="3" s="1"/>
  <c r="V183" i="3"/>
  <c r="S184" i="3" s="1"/>
  <c r="U184" i="3" s="1"/>
  <c r="AA183" i="3"/>
  <c r="AB183" i="3" s="1"/>
  <c r="Y151" i="3"/>
  <c r="I164" i="3" l="1"/>
  <c r="F183" i="3"/>
  <c r="C184" i="3" s="1"/>
  <c r="E184" i="3" s="1"/>
  <c r="K183" i="3"/>
  <c r="L183" i="3" s="1"/>
  <c r="X152" i="3"/>
  <c r="AD152" i="3" s="1"/>
  <c r="AE152" i="3" s="1"/>
  <c r="V184" i="3"/>
  <c r="S185" i="3" s="1"/>
  <c r="U185" i="3" s="1"/>
  <c r="AA184" i="3"/>
  <c r="AB184" i="3" s="1"/>
  <c r="F184" i="3" l="1"/>
  <c r="C185" i="3" s="1"/>
  <c r="E185" i="3" s="1"/>
  <c r="K184" i="3"/>
  <c r="L184" i="3" s="1"/>
  <c r="H165" i="3"/>
  <c r="N165" i="3" s="1"/>
  <c r="O165" i="3" s="1"/>
  <c r="AA185" i="3"/>
  <c r="AB185" i="3" s="1"/>
  <c r="V185" i="3"/>
  <c r="S186" i="3" s="1"/>
  <c r="U186" i="3" s="1"/>
  <c r="Y152" i="3"/>
  <c r="I165" i="3" l="1"/>
  <c r="F185" i="3"/>
  <c r="C186" i="3" s="1"/>
  <c r="E186" i="3" s="1"/>
  <c r="K185" i="3"/>
  <c r="L185" i="3" s="1"/>
  <c r="X153" i="3"/>
  <c r="AD153" i="3" s="1"/>
  <c r="AE153" i="3" s="1"/>
  <c r="V186" i="3"/>
  <c r="S187" i="3" s="1"/>
  <c r="U187" i="3" s="1"/>
  <c r="AA186" i="3"/>
  <c r="AB186" i="3" s="1"/>
  <c r="F186" i="3" l="1"/>
  <c r="C187" i="3" s="1"/>
  <c r="E187" i="3" s="1"/>
  <c r="K186" i="3"/>
  <c r="L186" i="3" s="1"/>
  <c r="H166" i="3"/>
  <c r="N166" i="3" s="1"/>
  <c r="O166" i="3" s="1"/>
  <c r="AA187" i="3"/>
  <c r="AB187" i="3" s="1"/>
  <c r="V187" i="3"/>
  <c r="S188" i="3" s="1"/>
  <c r="U188" i="3" s="1"/>
  <c r="Y153" i="3"/>
  <c r="I166" i="3" l="1"/>
  <c r="F187" i="3"/>
  <c r="C188" i="3" s="1"/>
  <c r="E188" i="3" s="1"/>
  <c r="K187" i="3"/>
  <c r="L187" i="3" s="1"/>
  <c r="X154" i="3"/>
  <c r="AD154" i="3" s="1"/>
  <c r="AE154" i="3" s="1"/>
  <c r="V188" i="3"/>
  <c r="S189" i="3" s="1"/>
  <c r="U189" i="3" s="1"/>
  <c r="AA188" i="3"/>
  <c r="AB188" i="3" s="1"/>
  <c r="F188" i="3" l="1"/>
  <c r="C189" i="3" s="1"/>
  <c r="E189" i="3" s="1"/>
  <c r="K188" i="3"/>
  <c r="L188" i="3" s="1"/>
  <c r="H167" i="3"/>
  <c r="N167" i="3" s="1"/>
  <c r="O167" i="3" s="1"/>
  <c r="AA189" i="3"/>
  <c r="AB189" i="3" s="1"/>
  <c r="V189" i="3"/>
  <c r="S190" i="3" s="1"/>
  <c r="U190" i="3" s="1"/>
  <c r="Y154" i="3"/>
  <c r="I167" i="3" l="1"/>
  <c r="F189" i="3"/>
  <c r="C190" i="3" s="1"/>
  <c r="E190" i="3" s="1"/>
  <c r="K189" i="3"/>
  <c r="L189" i="3" s="1"/>
  <c r="X155" i="3"/>
  <c r="AD155" i="3" s="1"/>
  <c r="AE155" i="3" s="1"/>
  <c r="V190" i="3"/>
  <c r="S191" i="3" s="1"/>
  <c r="U191" i="3" s="1"/>
  <c r="AA190" i="3"/>
  <c r="AB190" i="3" s="1"/>
  <c r="F190" i="3" l="1"/>
  <c r="C191" i="3" s="1"/>
  <c r="E191" i="3" s="1"/>
  <c r="K190" i="3"/>
  <c r="L190" i="3" s="1"/>
  <c r="H168" i="3"/>
  <c r="N168" i="3" s="1"/>
  <c r="O168" i="3" s="1"/>
  <c r="I168" i="3"/>
  <c r="AA191" i="3"/>
  <c r="AB191" i="3" s="1"/>
  <c r="V191" i="3"/>
  <c r="S192" i="3" s="1"/>
  <c r="U192" i="3" s="1"/>
  <c r="Y155" i="3"/>
  <c r="H169" i="3" l="1"/>
  <c r="N169" i="3" s="1"/>
  <c r="O169" i="3" s="1"/>
  <c r="I169" i="3"/>
  <c r="H170" i="3" s="1"/>
  <c r="F191" i="3"/>
  <c r="C192" i="3" s="1"/>
  <c r="E192" i="3" s="1"/>
  <c r="K191" i="3"/>
  <c r="L191" i="3" s="1"/>
  <c r="X156" i="3"/>
  <c r="AD156" i="3" s="1"/>
  <c r="AE156" i="3" s="1"/>
  <c r="V192" i="3"/>
  <c r="S193" i="3" s="1"/>
  <c r="U193" i="3" s="1"/>
  <c r="AA192" i="3"/>
  <c r="AB192" i="3" s="1"/>
  <c r="F192" i="3" l="1"/>
  <c r="C193" i="3" s="1"/>
  <c r="E193" i="3" s="1"/>
  <c r="K192" i="3"/>
  <c r="L192" i="3" s="1"/>
  <c r="I170" i="3"/>
  <c r="N170" i="3"/>
  <c r="O170" i="3" s="1"/>
  <c r="AA193" i="3"/>
  <c r="AB193" i="3" s="1"/>
  <c r="V193" i="3"/>
  <c r="S194" i="3" s="1"/>
  <c r="U194" i="3" s="1"/>
  <c r="Y156" i="3"/>
  <c r="H171" i="3" l="1"/>
  <c r="N171" i="3" s="1"/>
  <c r="O171" i="3" s="1"/>
  <c r="I171" i="3"/>
  <c r="F193" i="3"/>
  <c r="C194" i="3" s="1"/>
  <c r="E194" i="3" s="1"/>
  <c r="K193" i="3"/>
  <c r="L193" i="3" s="1"/>
  <c r="X157" i="3"/>
  <c r="AD157" i="3" s="1"/>
  <c r="AE157" i="3" s="1"/>
  <c r="V194" i="3"/>
  <c r="S195" i="3" s="1"/>
  <c r="U195" i="3" s="1"/>
  <c r="AA194" i="3"/>
  <c r="AB194" i="3" s="1"/>
  <c r="F194" i="3" l="1"/>
  <c r="C195" i="3" s="1"/>
  <c r="E195" i="3" s="1"/>
  <c r="K194" i="3"/>
  <c r="L194" i="3" s="1"/>
  <c r="H172" i="3"/>
  <c r="N172" i="3" s="1"/>
  <c r="O172" i="3" s="1"/>
  <c r="AA195" i="3"/>
  <c r="AB195" i="3" s="1"/>
  <c r="V195" i="3"/>
  <c r="S196" i="3" s="1"/>
  <c r="U196" i="3" s="1"/>
  <c r="Y157" i="3"/>
  <c r="I172" i="3" l="1"/>
  <c r="F195" i="3"/>
  <c r="C196" i="3" s="1"/>
  <c r="E196" i="3" s="1"/>
  <c r="K195" i="3"/>
  <c r="L195" i="3" s="1"/>
  <c r="X158" i="3"/>
  <c r="AD158" i="3" s="1"/>
  <c r="AE158" i="3" s="1"/>
  <c r="V196" i="3"/>
  <c r="S197" i="3" s="1"/>
  <c r="U197" i="3" s="1"/>
  <c r="AA196" i="3"/>
  <c r="AB196" i="3" s="1"/>
  <c r="F196" i="3" l="1"/>
  <c r="C197" i="3" s="1"/>
  <c r="E197" i="3" s="1"/>
  <c r="K196" i="3"/>
  <c r="L196" i="3" s="1"/>
  <c r="H173" i="3"/>
  <c r="N173" i="3" s="1"/>
  <c r="O173" i="3" s="1"/>
  <c r="AA197" i="3"/>
  <c r="AB197" i="3" s="1"/>
  <c r="V197" i="3"/>
  <c r="S198" i="3" s="1"/>
  <c r="U198" i="3" s="1"/>
  <c r="Y158" i="3"/>
  <c r="I173" i="3" l="1"/>
  <c r="F197" i="3"/>
  <c r="C198" i="3" s="1"/>
  <c r="E198" i="3" s="1"/>
  <c r="K197" i="3"/>
  <c r="L197" i="3" s="1"/>
  <c r="X159" i="3"/>
  <c r="AD159" i="3" s="1"/>
  <c r="AE159" i="3" s="1"/>
  <c r="V198" i="3"/>
  <c r="S199" i="3" s="1"/>
  <c r="U199" i="3" s="1"/>
  <c r="AA198" i="3"/>
  <c r="AB198" i="3" s="1"/>
  <c r="F198" i="3" l="1"/>
  <c r="C199" i="3" s="1"/>
  <c r="E199" i="3" s="1"/>
  <c r="K198" i="3"/>
  <c r="L198" i="3" s="1"/>
  <c r="H174" i="3"/>
  <c r="N174" i="3" s="1"/>
  <c r="O174" i="3" s="1"/>
  <c r="V199" i="3"/>
  <c r="S200" i="3" s="1"/>
  <c r="U200" i="3" s="1"/>
  <c r="AA199" i="3"/>
  <c r="AB199" i="3" s="1"/>
  <c r="Y159" i="3"/>
  <c r="I174" i="3" l="1"/>
  <c r="F199" i="3"/>
  <c r="C200" i="3" s="1"/>
  <c r="E200" i="3" s="1"/>
  <c r="K199" i="3"/>
  <c r="L199" i="3" s="1"/>
  <c r="X160" i="3"/>
  <c r="AD160" i="3" s="1"/>
  <c r="AE160" i="3" s="1"/>
  <c r="V200" i="3"/>
  <c r="S201" i="3" s="1"/>
  <c r="U201" i="3" s="1"/>
  <c r="AA200" i="3"/>
  <c r="AB200" i="3" s="1"/>
  <c r="F200" i="3" l="1"/>
  <c r="C201" i="3" s="1"/>
  <c r="E201" i="3" s="1"/>
  <c r="K200" i="3"/>
  <c r="L200" i="3" s="1"/>
  <c r="Y160" i="3"/>
  <c r="H175" i="3"/>
  <c r="N175" i="3" s="1"/>
  <c r="O175" i="3" s="1"/>
  <c r="X161" i="3"/>
  <c r="AD161" i="3" s="1"/>
  <c r="AE161" i="3" s="1"/>
  <c r="V201" i="3"/>
  <c r="S202" i="3" s="1"/>
  <c r="U202" i="3" s="1"/>
  <c r="AA201" i="3"/>
  <c r="AB201" i="3" s="1"/>
  <c r="I175" i="3" l="1"/>
  <c r="F201" i="3"/>
  <c r="C202" i="3" s="1"/>
  <c r="E202" i="3" s="1"/>
  <c r="K201" i="3"/>
  <c r="L201" i="3" s="1"/>
  <c r="V202" i="3"/>
  <c r="S203" i="3" s="1"/>
  <c r="U203" i="3" s="1"/>
  <c r="AA202" i="3"/>
  <c r="AB202" i="3" s="1"/>
  <c r="Y161" i="3"/>
  <c r="F202" i="3" l="1"/>
  <c r="C203" i="3" s="1"/>
  <c r="E203" i="3" s="1"/>
  <c r="K202" i="3"/>
  <c r="L202" i="3" s="1"/>
  <c r="H176" i="3"/>
  <c r="N176" i="3" s="1"/>
  <c r="O176" i="3" s="1"/>
  <c r="AA203" i="3"/>
  <c r="AB203" i="3" s="1"/>
  <c r="V203" i="3"/>
  <c r="S204" i="3" s="1"/>
  <c r="U204" i="3" s="1"/>
  <c r="X162" i="3"/>
  <c r="AD162" i="3" s="1"/>
  <c r="AE162" i="3" s="1"/>
  <c r="I176" i="3" l="1"/>
  <c r="F203" i="3"/>
  <c r="C204" i="3" s="1"/>
  <c r="E204" i="3" s="1"/>
  <c r="K203" i="3"/>
  <c r="L203" i="3" s="1"/>
  <c r="Y162" i="3"/>
  <c r="AA204" i="3"/>
  <c r="AB204" i="3" s="1"/>
  <c r="V204" i="3"/>
  <c r="S205" i="3" s="1"/>
  <c r="U205" i="3" s="1"/>
  <c r="F204" i="3" l="1"/>
  <c r="C205" i="3" s="1"/>
  <c r="E205" i="3" s="1"/>
  <c r="K204" i="3"/>
  <c r="L204" i="3" s="1"/>
  <c r="H177" i="3"/>
  <c r="N177" i="3" s="1"/>
  <c r="O177" i="3" s="1"/>
  <c r="X163" i="3"/>
  <c r="AD163" i="3" s="1"/>
  <c r="AE163" i="3" s="1"/>
  <c r="AA205" i="3"/>
  <c r="AB205" i="3" s="1"/>
  <c r="V205" i="3"/>
  <c r="S206" i="3" s="1"/>
  <c r="U206" i="3" s="1"/>
  <c r="I177" i="3" l="1"/>
  <c r="F205" i="3"/>
  <c r="C206" i="3" s="1"/>
  <c r="E206" i="3" s="1"/>
  <c r="K205" i="3"/>
  <c r="L205" i="3" s="1"/>
  <c r="V206" i="3"/>
  <c r="S207" i="3" s="1"/>
  <c r="U207" i="3" s="1"/>
  <c r="AA206" i="3"/>
  <c r="AB206" i="3" s="1"/>
  <c r="Y163" i="3"/>
  <c r="F206" i="3" l="1"/>
  <c r="C207" i="3" s="1"/>
  <c r="E207" i="3" s="1"/>
  <c r="K206" i="3"/>
  <c r="L206" i="3" s="1"/>
  <c r="H178" i="3"/>
  <c r="N178" i="3" s="1"/>
  <c r="O178" i="3" s="1"/>
  <c r="V207" i="3"/>
  <c r="S208" i="3" s="1"/>
  <c r="U208" i="3" s="1"/>
  <c r="AA207" i="3"/>
  <c r="AB207" i="3" s="1"/>
  <c r="X164" i="3"/>
  <c r="AD164" i="3" s="1"/>
  <c r="AE164" i="3" s="1"/>
  <c r="I178" i="3" l="1"/>
  <c r="Y164" i="3"/>
  <c r="F207" i="3"/>
  <c r="C208" i="3" s="1"/>
  <c r="E208" i="3" s="1"/>
  <c r="K207" i="3"/>
  <c r="L207" i="3" s="1"/>
  <c r="V208" i="3"/>
  <c r="S209" i="3" s="1"/>
  <c r="U209" i="3" s="1"/>
  <c r="AA208" i="3"/>
  <c r="AB208" i="3" s="1"/>
  <c r="X165" i="3"/>
  <c r="AD165" i="3" s="1"/>
  <c r="AE165" i="3" s="1"/>
  <c r="F208" i="3" l="1"/>
  <c r="C209" i="3" s="1"/>
  <c r="E209" i="3" s="1"/>
  <c r="K208" i="3"/>
  <c r="L208" i="3" s="1"/>
  <c r="H179" i="3"/>
  <c r="N179" i="3" s="1"/>
  <c r="O179" i="3" s="1"/>
  <c r="V209" i="3"/>
  <c r="S210" i="3" s="1"/>
  <c r="U210" i="3" s="1"/>
  <c r="AA209" i="3"/>
  <c r="AB209" i="3" s="1"/>
  <c r="Y165" i="3"/>
  <c r="I179" i="3" l="1"/>
  <c r="F209" i="3"/>
  <c r="C210" i="3" s="1"/>
  <c r="E210" i="3" s="1"/>
  <c r="K209" i="3"/>
  <c r="L209" i="3" s="1"/>
  <c r="V210" i="3"/>
  <c r="S211" i="3" s="1"/>
  <c r="U211" i="3" s="1"/>
  <c r="AA210" i="3"/>
  <c r="AB210" i="3" s="1"/>
  <c r="X166" i="3"/>
  <c r="AD166" i="3" s="1"/>
  <c r="AE166" i="3" s="1"/>
  <c r="Y166" i="3" l="1"/>
  <c r="F210" i="3"/>
  <c r="C211" i="3" s="1"/>
  <c r="E211" i="3" s="1"/>
  <c r="K210" i="3"/>
  <c r="L210" i="3" s="1"/>
  <c r="H180" i="3"/>
  <c r="N180" i="3" s="1"/>
  <c r="O180" i="3" s="1"/>
  <c r="AA211" i="3"/>
  <c r="AB211" i="3" s="1"/>
  <c r="V211" i="3"/>
  <c r="S212" i="3" s="1"/>
  <c r="U212" i="3" s="1"/>
  <c r="X167" i="3"/>
  <c r="AD167" i="3" s="1"/>
  <c r="AE167" i="3" s="1"/>
  <c r="I180" i="3" l="1"/>
  <c r="F211" i="3"/>
  <c r="C212" i="3" s="1"/>
  <c r="E212" i="3" s="1"/>
  <c r="K211" i="3"/>
  <c r="L211" i="3" s="1"/>
  <c r="Y167" i="3"/>
  <c r="V212" i="3"/>
  <c r="S213" i="3" s="1"/>
  <c r="U213" i="3" s="1"/>
  <c r="AA212" i="3"/>
  <c r="AB212" i="3" s="1"/>
  <c r="F212" i="3" l="1"/>
  <c r="C213" i="3" s="1"/>
  <c r="E213" i="3" s="1"/>
  <c r="K212" i="3"/>
  <c r="L212" i="3" s="1"/>
  <c r="H181" i="3"/>
  <c r="N181" i="3" s="1"/>
  <c r="O181" i="3" s="1"/>
  <c r="X168" i="3"/>
  <c r="AD168" i="3" s="1"/>
  <c r="AE168" i="3" s="1"/>
  <c r="AA213" i="3"/>
  <c r="AB213" i="3" s="1"/>
  <c r="V213" i="3"/>
  <c r="S214" i="3" s="1"/>
  <c r="U214" i="3" s="1"/>
  <c r="Y168" i="3" l="1"/>
  <c r="I181" i="3"/>
  <c r="F213" i="3"/>
  <c r="C214" i="3" s="1"/>
  <c r="E214" i="3" s="1"/>
  <c r="K213" i="3"/>
  <c r="L213" i="3" s="1"/>
  <c r="X169" i="3"/>
  <c r="AD169" i="3" s="1"/>
  <c r="AE169" i="3" s="1"/>
  <c r="V214" i="3"/>
  <c r="S215" i="3" s="1"/>
  <c r="U215" i="3" s="1"/>
  <c r="AA214" i="3"/>
  <c r="AB214" i="3" s="1"/>
  <c r="F214" i="3" l="1"/>
  <c r="C215" i="3" s="1"/>
  <c r="E215" i="3" s="1"/>
  <c r="K214" i="3"/>
  <c r="L214" i="3" s="1"/>
  <c r="H182" i="3"/>
  <c r="N182" i="3" s="1"/>
  <c r="O182" i="3" s="1"/>
  <c r="AA215" i="3"/>
  <c r="AB215" i="3" s="1"/>
  <c r="V215" i="3"/>
  <c r="S216" i="3" s="1"/>
  <c r="U216" i="3" s="1"/>
  <c r="Y169" i="3"/>
  <c r="I182" i="3" l="1"/>
  <c r="F215" i="3"/>
  <c r="C216" i="3" s="1"/>
  <c r="E216" i="3" s="1"/>
  <c r="K215" i="3"/>
  <c r="L215" i="3" s="1"/>
  <c r="X170" i="3"/>
  <c r="AD170" i="3" s="1"/>
  <c r="AE170" i="3" s="1"/>
  <c r="V216" i="3"/>
  <c r="S217" i="3" s="1"/>
  <c r="U217" i="3" s="1"/>
  <c r="AA216" i="3"/>
  <c r="AB216" i="3" s="1"/>
  <c r="F216" i="3" l="1"/>
  <c r="C217" i="3" s="1"/>
  <c r="E217" i="3" s="1"/>
  <c r="K216" i="3"/>
  <c r="L216" i="3" s="1"/>
  <c r="H183" i="3"/>
  <c r="N183" i="3" s="1"/>
  <c r="O183" i="3" s="1"/>
  <c r="AA217" i="3"/>
  <c r="AB217" i="3" s="1"/>
  <c r="V217" i="3"/>
  <c r="S218" i="3" s="1"/>
  <c r="U218" i="3" s="1"/>
  <c r="Y170" i="3"/>
  <c r="I183" i="3" l="1"/>
  <c r="F217" i="3"/>
  <c r="C218" i="3" s="1"/>
  <c r="E218" i="3" s="1"/>
  <c r="K217" i="3"/>
  <c r="L217" i="3" s="1"/>
  <c r="X171" i="3"/>
  <c r="AD171" i="3" s="1"/>
  <c r="AE171" i="3" s="1"/>
  <c r="V218" i="3"/>
  <c r="S219" i="3" s="1"/>
  <c r="U219" i="3" s="1"/>
  <c r="AA218" i="3"/>
  <c r="AB218" i="3" s="1"/>
  <c r="F218" i="3" l="1"/>
  <c r="C219" i="3" s="1"/>
  <c r="E219" i="3" s="1"/>
  <c r="K218" i="3"/>
  <c r="L218" i="3" s="1"/>
  <c r="H184" i="3"/>
  <c r="N184" i="3" s="1"/>
  <c r="O184" i="3" s="1"/>
  <c r="AA219" i="3"/>
  <c r="AB219" i="3" s="1"/>
  <c r="V219" i="3"/>
  <c r="S220" i="3" s="1"/>
  <c r="U220" i="3" s="1"/>
  <c r="Y171" i="3"/>
  <c r="I184" i="3" l="1"/>
  <c r="F219" i="3"/>
  <c r="C220" i="3" s="1"/>
  <c r="E220" i="3" s="1"/>
  <c r="K219" i="3"/>
  <c r="L219" i="3" s="1"/>
  <c r="X172" i="3"/>
  <c r="AD172" i="3" s="1"/>
  <c r="AE172" i="3" s="1"/>
  <c r="V220" i="3"/>
  <c r="S221" i="3" s="1"/>
  <c r="U221" i="3" s="1"/>
  <c r="AA220" i="3"/>
  <c r="AB220" i="3" s="1"/>
  <c r="F220" i="3" l="1"/>
  <c r="C221" i="3" s="1"/>
  <c r="E221" i="3" s="1"/>
  <c r="K220" i="3"/>
  <c r="L220" i="3" s="1"/>
  <c r="H185" i="3"/>
  <c r="N185" i="3" s="1"/>
  <c r="O185" i="3" s="1"/>
  <c r="AA221" i="3"/>
  <c r="AB221" i="3" s="1"/>
  <c r="V221" i="3"/>
  <c r="S222" i="3" s="1"/>
  <c r="U222" i="3" s="1"/>
  <c r="Y172" i="3"/>
  <c r="I185" i="3" l="1"/>
  <c r="F221" i="3"/>
  <c r="C222" i="3" s="1"/>
  <c r="E222" i="3" s="1"/>
  <c r="K221" i="3"/>
  <c r="L221" i="3" s="1"/>
  <c r="X173" i="3"/>
  <c r="AD173" i="3" s="1"/>
  <c r="AE173" i="3" s="1"/>
  <c r="V222" i="3"/>
  <c r="S223" i="3" s="1"/>
  <c r="U223" i="3" s="1"/>
  <c r="AA222" i="3"/>
  <c r="AB222" i="3" s="1"/>
  <c r="F222" i="3" l="1"/>
  <c r="C223" i="3" s="1"/>
  <c r="E223" i="3" s="1"/>
  <c r="K222" i="3"/>
  <c r="L222" i="3" s="1"/>
  <c r="H186" i="3"/>
  <c r="N186" i="3" s="1"/>
  <c r="O186" i="3" s="1"/>
  <c r="I186" i="3"/>
  <c r="V223" i="3"/>
  <c r="S224" i="3" s="1"/>
  <c r="U224" i="3" s="1"/>
  <c r="AA223" i="3"/>
  <c r="AB223" i="3" s="1"/>
  <c r="Y173" i="3"/>
  <c r="H187" i="3" l="1"/>
  <c r="N187" i="3" s="1"/>
  <c r="O187" i="3" s="1"/>
  <c r="F223" i="3"/>
  <c r="C224" i="3" s="1"/>
  <c r="E224" i="3" s="1"/>
  <c r="K223" i="3"/>
  <c r="L223" i="3" s="1"/>
  <c r="AA224" i="3"/>
  <c r="AB224" i="3" s="1"/>
  <c r="V224" i="3"/>
  <c r="S225" i="3" s="1"/>
  <c r="U225" i="3" s="1"/>
  <c r="X174" i="3"/>
  <c r="AD174" i="3" s="1"/>
  <c r="AE174" i="3" s="1"/>
  <c r="F224" i="3" l="1"/>
  <c r="C225" i="3" s="1"/>
  <c r="E225" i="3" s="1"/>
  <c r="K224" i="3"/>
  <c r="L224" i="3" s="1"/>
  <c r="Y174" i="3"/>
  <c r="I187" i="3"/>
  <c r="X175" i="3"/>
  <c r="AD175" i="3" s="1"/>
  <c r="AE175" i="3" s="1"/>
  <c r="V225" i="3"/>
  <c r="S226" i="3" s="1"/>
  <c r="U226" i="3" s="1"/>
  <c r="AA225" i="3"/>
  <c r="AB225" i="3" s="1"/>
  <c r="H188" i="3" l="1"/>
  <c r="N188" i="3" s="1"/>
  <c r="O188" i="3" s="1"/>
  <c r="I188" i="3"/>
  <c r="F225" i="3"/>
  <c r="C226" i="3" s="1"/>
  <c r="E226" i="3" s="1"/>
  <c r="K225" i="3"/>
  <c r="L225" i="3" s="1"/>
  <c r="AA226" i="3"/>
  <c r="AB226" i="3" s="1"/>
  <c r="V226" i="3"/>
  <c r="S227" i="3" s="1"/>
  <c r="U227" i="3" s="1"/>
  <c r="Y175" i="3"/>
  <c r="F226" i="3" l="1"/>
  <c r="C227" i="3" s="1"/>
  <c r="E227" i="3" s="1"/>
  <c r="K226" i="3"/>
  <c r="L226" i="3" s="1"/>
  <c r="H189" i="3"/>
  <c r="N189" i="3" s="1"/>
  <c r="O189" i="3" s="1"/>
  <c r="X176" i="3"/>
  <c r="AD176" i="3" s="1"/>
  <c r="AE176" i="3" s="1"/>
  <c r="V227" i="3"/>
  <c r="S228" i="3" s="1"/>
  <c r="U228" i="3" s="1"/>
  <c r="AA227" i="3"/>
  <c r="AB227" i="3" s="1"/>
  <c r="I189" i="3" l="1"/>
  <c r="F227" i="3"/>
  <c r="C228" i="3" s="1"/>
  <c r="E228" i="3" s="1"/>
  <c r="K227" i="3"/>
  <c r="L227" i="3" s="1"/>
  <c r="V228" i="3"/>
  <c r="S229" i="3" s="1"/>
  <c r="U229" i="3" s="1"/>
  <c r="AA228" i="3"/>
  <c r="AB228" i="3" s="1"/>
  <c r="Y176" i="3"/>
  <c r="F228" i="3" l="1"/>
  <c r="C229" i="3" s="1"/>
  <c r="E229" i="3" s="1"/>
  <c r="K228" i="3"/>
  <c r="L228" i="3" s="1"/>
  <c r="H190" i="3"/>
  <c r="N190" i="3" s="1"/>
  <c r="O190" i="3" s="1"/>
  <c r="AA229" i="3"/>
  <c r="AB229" i="3" s="1"/>
  <c r="V229" i="3"/>
  <c r="S230" i="3" s="1"/>
  <c r="U230" i="3" s="1"/>
  <c r="X177" i="3"/>
  <c r="AD177" i="3" s="1"/>
  <c r="AE177" i="3" s="1"/>
  <c r="Y177" i="3" l="1"/>
  <c r="I190" i="3"/>
  <c r="F229" i="3"/>
  <c r="C230" i="3" s="1"/>
  <c r="E230" i="3" s="1"/>
  <c r="K229" i="3"/>
  <c r="L229" i="3" s="1"/>
  <c r="X178" i="3"/>
  <c r="AD178" i="3" s="1"/>
  <c r="AE178" i="3" s="1"/>
  <c r="AA230" i="3"/>
  <c r="AB230" i="3" s="1"/>
  <c r="V230" i="3"/>
  <c r="S231" i="3" s="1"/>
  <c r="U231" i="3" s="1"/>
  <c r="Y178" i="3" l="1"/>
  <c r="F230" i="3"/>
  <c r="C231" i="3" s="1"/>
  <c r="E231" i="3" s="1"/>
  <c r="K230" i="3"/>
  <c r="L230" i="3" s="1"/>
  <c r="H191" i="3"/>
  <c r="N191" i="3" s="1"/>
  <c r="O191" i="3" s="1"/>
  <c r="X179" i="3"/>
  <c r="AD179" i="3" s="1"/>
  <c r="AE179" i="3" s="1"/>
  <c r="AA231" i="3"/>
  <c r="AB231" i="3" s="1"/>
  <c r="V231" i="3"/>
  <c r="S232" i="3" s="1"/>
  <c r="U232" i="3" s="1"/>
  <c r="I191" i="3" l="1"/>
  <c r="F231" i="3"/>
  <c r="C232" i="3" s="1"/>
  <c r="E232" i="3" s="1"/>
  <c r="K231" i="3"/>
  <c r="L231" i="3" s="1"/>
  <c r="Y179" i="3"/>
  <c r="X180" i="3" s="1"/>
  <c r="AD180" i="3" s="1"/>
  <c r="AE180" i="3" s="1"/>
  <c r="AA232" i="3"/>
  <c r="AB232" i="3" s="1"/>
  <c r="V232" i="3"/>
  <c r="S233" i="3" s="1"/>
  <c r="U233" i="3" s="1"/>
  <c r="F232" i="3" l="1"/>
  <c r="C233" i="3" s="1"/>
  <c r="E233" i="3" s="1"/>
  <c r="K232" i="3"/>
  <c r="L232" i="3" s="1"/>
  <c r="H192" i="3"/>
  <c r="N192" i="3" s="1"/>
  <c r="O192" i="3" s="1"/>
  <c r="V233" i="3"/>
  <c r="S234" i="3" s="1"/>
  <c r="U234" i="3" s="1"/>
  <c r="AA233" i="3"/>
  <c r="AB233" i="3" s="1"/>
  <c r="Y180" i="3"/>
  <c r="I192" i="3" l="1"/>
  <c r="F233" i="3"/>
  <c r="C234" i="3" s="1"/>
  <c r="E234" i="3" s="1"/>
  <c r="K233" i="3"/>
  <c r="L233" i="3" s="1"/>
  <c r="AA234" i="3"/>
  <c r="AB234" i="3" s="1"/>
  <c r="V234" i="3"/>
  <c r="S235" i="3" s="1"/>
  <c r="U235" i="3" s="1"/>
  <c r="X181" i="3"/>
  <c r="AD181" i="3" s="1"/>
  <c r="AE181" i="3" s="1"/>
  <c r="Y181" i="3"/>
  <c r="F234" i="3" l="1"/>
  <c r="C235" i="3" s="1"/>
  <c r="E235" i="3" s="1"/>
  <c r="K234" i="3"/>
  <c r="L234" i="3" s="1"/>
  <c r="H193" i="3"/>
  <c r="N193" i="3" s="1"/>
  <c r="O193" i="3" s="1"/>
  <c r="X182" i="3"/>
  <c r="AD182" i="3" s="1"/>
  <c r="AE182" i="3" s="1"/>
  <c r="V235" i="3"/>
  <c r="S236" i="3" s="1"/>
  <c r="U236" i="3" s="1"/>
  <c r="AA235" i="3"/>
  <c r="AB235" i="3" s="1"/>
  <c r="Y182" i="3" l="1"/>
  <c r="I193" i="3"/>
  <c r="F235" i="3"/>
  <c r="C236" i="3" s="1"/>
  <c r="E236" i="3" s="1"/>
  <c r="K235" i="3"/>
  <c r="L235" i="3" s="1"/>
  <c r="AA236" i="3"/>
  <c r="AB236" i="3" s="1"/>
  <c r="V236" i="3"/>
  <c r="S237" i="3" s="1"/>
  <c r="U237" i="3" s="1"/>
  <c r="X183" i="3"/>
  <c r="AD183" i="3" s="1"/>
  <c r="AE183" i="3" s="1"/>
  <c r="F236" i="3" l="1"/>
  <c r="C237" i="3" s="1"/>
  <c r="E237" i="3" s="1"/>
  <c r="K236" i="3"/>
  <c r="L236" i="3" s="1"/>
  <c r="H194" i="3"/>
  <c r="N194" i="3" s="1"/>
  <c r="O194" i="3" s="1"/>
  <c r="Y183" i="3"/>
  <c r="V237" i="3"/>
  <c r="S238" i="3" s="1"/>
  <c r="U238" i="3" s="1"/>
  <c r="AA237" i="3"/>
  <c r="AB237" i="3" s="1"/>
  <c r="I194" i="3" l="1"/>
  <c r="F237" i="3"/>
  <c r="C238" i="3" s="1"/>
  <c r="E238" i="3" s="1"/>
  <c r="K237" i="3"/>
  <c r="L237" i="3" s="1"/>
  <c r="X184" i="3"/>
  <c r="AD184" i="3" s="1"/>
  <c r="AE184" i="3" s="1"/>
  <c r="AA238" i="3"/>
  <c r="AB238" i="3" s="1"/>
  <c r="V238" i="3"/>
  <c r="S239" i="3" s="1"/>
  <c r="U239" i="3" s="1"/>
  <c r="F238" i="3" l="1"/>
  <c r="C239" i="3" s="1"/>
  <c r="E239" i="3" s="1"/>
  <c r="K238" i="3"/>
  <c r="L238" i="3" s="1"/>
  <c r="H195" i="3"/>
  <c r="N195" i="3" s="1"/>
  <c r="O195" i="3" s="1"/>
  <c r="AA239" i="3"/>
  <c r="AB239" i="3" s="1"/>
  <c r="V239" i="3"/>
  <c r="S240" i="3" s="1"/>
  <c r="U240" i="3" s="1"/>
  <c r="Y184" i="3"/>
  <c r="I195" i="3" l="1"/>
  <c r="F239" i="3"/>
  <c r="C240" i="3" s="1"/>
  <c r="E240" i="3" s="1"/>
  <c r="K239" i="3"/>
  <c r="L239" i="3" s="1"/>
  <c r="X185" i="3"/>
  <c r="AD185" i="3" s="1"/>
  <c r="AE185" i="3" s="1"/>
  <c r="AA240" i="3"/>
  <c r="AB240" i="3" s="1"/>
  <c r="V240" i="3"/>
  <c r="S241" i="3" s="1"/>
  <c r="U241" i="3" s="1"/>
  <c r="F240" i="3" l="1"/>
  <c r="C241" i="3" s="1"/>
  <c r="E241" i="3" s="1"/>
  <c r="K240" i="3"/>
  <c r="L240" i="3" s="1"/>
  <c r="H196" i="3"/>
  <c r="N196" i="3" s="1"/>
  <c r="O196" i="3" s="1"/>
  <c r="V241" i="3"/>
  <c r="S242" i="3" s="1"/>
  <c r="U242" i="3" s="1"/>
  <c r="AA241" i="3"/>
  <c r="AB241" i="3" s="1"/>
  <c r="Y185" i="3"/>
  <c r="I196" i="3" l="1"/>
  <c r="F241" i="3"/>
  <c r="C242" i="3" s="1"/>
  <c r="E242" i="3" s="1"/>
  <c r="K241" i="3"/>
  <c r="L241" i="3" s="1"/>
  <c r="V242" i="3"/>
  <c r="S243" i="3" s="1"/>
  <c r="U243" i="3" s="1"/>
  <c r="AA242" i="3"/>
  <c r="AB242" i="3" s="1"/>
  <c r="X186" i="3"/>
  <c r="AD186" i="3" s="1"/>
  <c r="AE186" i="3" s="1"/>
  <c r="F242" i="3" l="1"/>
  <c r="C243" i="3" s="1"/>
  <c r="E243" i="3" s="1"/>
  <c r="K242" i="3"/>
  <c r="L242" i="3" s="1"/>
  <c r="H197" i="3"/>
  <c r="N197" i="3" s="1"/>
  <c r="O197" i="3" s="1"/>
  <c r="I197" i="3"/>
  <c r="V243" i="3"/>
  <c r="S244" i="3" s="1"/>
  <c r="U244" i="3" s="1"/>
  <c r="AA243" i="3"/>
  <c r="AB243" i="3" s="1"/>
  <c r="Y186" i="3"/>
  <c r="H198" i="3" l="1"/>
  <c r="N198" i="3" s="1"/>
  <c r="O198" i="3" s="1"/>
  <c r="I198" i="3"/>
  <c r="F243" i="3"/>
  <c r="C244" i="3" s="1"/>
  <c r="E244" i="3" s="1"/>
  <c r="K243" i="3"/>
  <c r="L243" i="3" s="1"/>
  <c r="V244" i="3"/>
  <c r="S245" i="3" s="1"/>
  <c r="U245" i="3" s="1"/>
  <c r="AA244" i="3"/>
  <c r="AB244" i="3" s="1"/>
  <c r="X187" i="3"/>
  <c r="AD187" i="3" s="1"/>
  <c r="AE187" i="3" s="1"/>
  <c r="H199" i="3" l="1"/>
  <c r="N199" i="3" s="1"/>
  <c r="O199" i="3" s="1"/>
  <c r="F244" i="3"/>
  <c r="C245" i="3" s="1"/>
  <c r="E245" i="3" s="1"/>
  <c r="K244" i="3"/>
  <c r="L244" i="3" s="1"/>
  <c r="V245" i="3"/>
  <c r="S246" i="3" s="1"/>
  <c r="U246" i="3" s="1"/>
  <c r="AA245" i="3"/>
  <c r="AB245" i="3" s="1"/>
  <c r="Y187" i="3"/>
  <c r="F245" i="3" l="1"/>
  <c r="C246" i="3" s="1"/>
  <c r="E246" i="3" s="1"/>
  <c r="K245" i="3"/>
  <c r="L245" i="3" s="1"/>
  <c r="I199" i="3"/>
  <c r="AA246" i="3"/>
  <c r="AB246" i="3" s="1"/>
  <c r="V246" i="3"/>
  <c r="S247" i="3" s="1"/>
  <c r="U247" i="3" s="1"/>
  <c r="X188" i="3"/>
  <c r="AD188" i="3" s="1"/>
  <c r="AE188" i="3" s="1"/>
  <c r="H200" i="3" l="1"/>
  <c r="N200" i="3" s="1"/>
  <c r="O200" i="3" s="1"/>
  <c r="I200" i="3"/>
  <c r="F246" i="3"/>
  <c r="C247" i="3" s="1"/>
  <c r="E247" i="3" s="1"/>
  <c r="K246" i="3"/>
  <c r="L246" i="3" s="1"/>
  <c r="Y188" i="3"/>
  <c r="AA247" i="3"/>
  <c r="AB247" i="3" s="1"/>
  <c r="V247" i="3"/>
  <c r="S248" i="3" s="1"/>
  <c r="U248" i="3" s="1"/>
  <c r="F247" i="3" l="1"/>
  <c r="C248" i="3" s="1"/>
  <c r="E248" i="3" s="1"/>
  <c r="K247" i="3"/>
  <c r="L247" i="3" s="1"/>
  <c r="H201" i="3"/>
  <c r="N201" i="3" s="1"/>
  <c r="O201" i="3" s="1"/>
  <c r="X189" i="3"/>
  <c r="AD189" i="3" s="1"/>
  <c r="AE189" i="3" s="1"/>
  <c r="V248" i="3"/>
  <c r="S249" i="3" s="1"/>
  <c r="U249" i="3" s="1"/>
  <c r="AA248" i="3"/>
  <c r="AB248" i="3" s="1"/>
  <c r="I201" i="3" l="1"/>
  <c r="F248" i="3"/>
  <c r="C249" i="3" s="1"/>
  <c r="E249" i="3" s="1"/>
  <c r="K248" i="3"/>
  <c r="L248" i="3" s="1"/>
  <c r="V249" i="3"/>
  <c r="S250" i="3" s="1"/>
  <c r="U250" i="3" s="1"/>
  <c r="AA249" i="3"/>
  <c r="AB249" i="3" s="1"/>
  <c r="Y189" i="3"/>
  <c r="F249" i="3" l="1"/>
  <c r="C250" i="3" s="1"/>
  <c r="E250" i="3" s="1"/>
  <c r="K249" i="3"/>
  <c r="L249" i="3" s="1"/>
  <c r="H202" i="3"/>
  <c r="N202" i="3" s="1"/>
  <c r="O202" i="3" s="1"/>
  <c r="AA250" i="3"/>
  <c r="AB250" i="3" s="1"/>
  <c r="V250" i="3"/>
  <c r="S251" i="3" s="1"/>
  <c r="U251" i="3" s="1"/>
  <c r="X190" i="3"/>
  <c r="AD190" i="3" s="1"/>
  <c r="AE190" i="3" s="1"/>
  <c r="I202" i="3" l="1"/>
  <c r="F250" i="3"/>
  <c r="C251" i="3" s="1"/>
  <c r="E251" i="3" s="1"/>
  <c r="K250" i="3"/>
  <c r="L250" i="3" s="1"/>
  <c r="Y190" i="3"/>
  <c r="AA251" i="3"/>
  <c r="AB251" i="3" s="1"/>
  <c r="V251" i="3"/>
  <c r="S252" i="3" s="1"/>
  <c r="U252" i="3" s="1"/>
  <c r="F251" i="3" l="1"/>
  <c r="C252" i="3" s="1"/>
  <c r="E252" i="3" s="1"/>
  <c r="K251" i="3"/>
  <c r="L251" i="3" s="1"/>
  <c r="H203" i="3"/>
  <c r="N203" i="3" s="1"/>
  <c r="O203" i="3" s="1"/>
  <c r="V252" i="3"/>
  <c r="S253" i="3" s="1"/>
  <c r="U253" i="3" s="1"/>
  <c r="AA252" i="3"/>
  <c r="AB252" i="3" s="1"/>
  <c r="X191" i="3"/>
  <c r="AD191" i="3" s="1"/>
  <c r="AE191" i="3" s="1"/>
  <c r="I203" i="3" l="1"/>
  <c r="Y191" i="3"/>
  <c r="F252" i="3"/>
  <c r="C253" i="3" s="1"/>
  <c r="E253" i="3" s="1"/>
  <c r="K252" i="3"/>
  <c r="L252" i="3" s="1"/>
  <c r="X192" i="3"/>
  <c r="AD192" i="3" s="1"/>
  <c r="AE192" i="3" s="1"/>
  <c r="V253" i="3"/>
  <c r="S254" i="3" s="1"/>
  <c r="U254" i="3" s="1"/>
  <c r="AA253" i="3"/>
  <c r="AB253" i="3" s="1"/>
  <c r="F253" i="3" l="1"/>
  <c r="C254" i="3" s="1"/>
  <c r="E254" i="3" s="1"/>
  <c r="K253" i="3"/>
  <c r="L253" i="3" s="1"/>
  <c r="H204" i="3"/>
  <c r="N204" i="3" s="1"/>
  <c r="O204" i="3" s="1"/>
  <c r="V254" i="3"/>
  <c r="S255" i="3" s="1"/>
  <c r="U255" i="3" s="1"/>
  <c r="AA254" i="3"/>
  <c r="AB254" i="3" s="1"/>
  <c r="Y192" i="3"/>
  <c r="I204" i="3" l="1"/>
  <c r="F254" i="3"/>
  <c r="C255" i="3" s="1"/>
  <c r="E255" i="3" s="1"/>
  <c r="K254" i="3"/>
  <c r="L254" i="3" s="1"/>
  <c r="X193" i="3"/>
  <c r="AD193" i="3" s="1"/>
  <c r="AE193" i="3" s="1"/>
  <c r="V255" i="3"/>
  <c r="S256" i="3" s="1"/>
  <c r="U256" i="3" s="1"/>
  <c r="AA255" i="3"/>
  <c r="AB255" i="3" s="1"/>
  <c r="F255" i="3" l="1"/>
  <c r="C256" i="3" s="1"/>
  <c r="E256" i="3" s="1"/>
  <c r="K255" i="3"/>
  <c r="L255" i="3" s="1"/>
  <c r="H205" i="3"/>
  <c r="N205" i="3" s="1"/>
  <c r="O205" i="3" s="1"/>
  <c r="V256" i="3"/>
  <c r="S257" i="3" s="1"/>
  <c r="U257" i="3" s="1"/>
  <c r="AA256" i="3"/>
  <c r="AB256" i="3" s="1"/>
  <c r="Y193" i="3"/>
  <c r="I205" i="3" l="1"/>
  <c r="F256" i="3"/>
  <c r="C257" i="3" s="1"/>
  <c r="E257" i="3" s="1"/>
  <c r="K256" i="3"/>
  <c r="L256" i="3" s="1"/>
  <c r="X194" i="3"/>
  <c r="AD194" i="3" s="1"/>
  <c r="AE194" i="3" s="1"/>
  <c r="AA257" i="3"/>
  <c r="AB257" i="3" s="1"/>
  <c r="V257" i="3"/>
  <c r="S258" i="3" s="1"/>
  <c r="U258" i="3" s="1"/>
  <c r="F257" i="3" l="1"/>
  <c r="C258" i="3" s="1"/>
  <c r="E258" i="3" s="1"/>
  <c r="K257" i="3"/>
  <c r="L257" i="3" s="1"/>
  <c r="H206" i="3"/>
  <c r="N206" i="3" s="1"/>
  <c r="O206" i="3" s="1"/>
  <c r="AA258" i="3"/>
  <c r="AB258" i="3" s="1"/>
  <c r="V258" i="3"/>
  <c r="S259" i="3" s="1"/>
  <c r="U259" i="3" s="1"/>
  <c r="Y194" i="3"/>
  <c r="I206" i="3" l="1"/>
  <c r="F258" i="3"/>
  <c r="C259" i="3" s="1"/>
  <c r="E259" i="3" s="1"/>
  <c r="K258" i="3"/>
  <c r="L258" i="3" s="1"/>
  <c r="X195" i="3"/>
  <c r="AD195" i="3" s="1"/>
  <c r="AE195" i="3" s="1"/>
  <c r="V259" i="3"/>
  <c r="S260" i="3" s="1"/>
  <c r="U260" i="3" s="1"/>
  <c r="AA259" i="3"/>
  <c r="AB259" i="3" s="1"/>
  <c r="F259" i="3" l="1"/>
  <c r="C260" i="3" s="1"/>
  <c r="E260" i="3" s="1"/>
  <c r="K259" i="3"/>
  <c r="L259" i="3" s="1"/>
  <c r="H207" i="3"/>
  <c r="N207" i="3" s="1"/>
  <c r="O207" i="3" s="1"/>
  <c r="V260" i="3"/>
  <c r="S261" i="3" s="1"/>
  <c r="U261" i="3" s="1"/>
  <c r="AA260" i="3"/>
  <c r="AB260" i="3" s="1"/>
  <c r="Y195" i="3"/>
  <c r="I207" i="3" l="1"/>
  <c r="F260" i="3"/>
  <c r="C261" i="3" s="1"/>
  <c r="E261" i="3" s="1"/>
  <c r="K260" i="3"/>
  <c r="L260" i="3" s="1"/>
  <c r="X196" i="3"/>
  <c r="AD196" i="3" s="1"/>
  <c r="AE196" i="3" s="1"/>
  <c r="AA261" i="3"/>
  <c r="AB261" i="3" s="1"/>
  <c r="V261" i="3"/>
  <c r="S262" i="3" s="1"/>
  <c r="U262" i="3" s="1"/>
  <c r="F261" i="3" l="1"/>
  <c r="C262" i="3" s="1"/>
  <c r="E262" i="3" s="1"/>
  <c r="K261" i="3"/>
  <c r="L261" i="3" s="1"/>
  <c r="H208" i="3"/>
  <c r="N208" i="3" s="1"/>
  <c r="O208" i="3" s="1"/>
  <c r="AA262" i="3"/>
  <c r="AB262" i="3" s="1"/>
  <c r="V262" i="3"/>
  <c r="S263" i="3" s="1"/>
  <c r="U263" i="3" s="1"/>
  <c r="Y196" i="3"/>
  <c r="I208" i="3" l="1"/>
  <c r="F262" i="3"/>
  <c r="C263" i="3" s="1"/>
  <c r="E263" i="3" s="1"/>
  <c r="K262" i="3"/>
  <c r="L262" i="3" s="1"/>
  <c r="X197" i="3"/>
  <c r="AD197" i="3" s="1"/>
  <c r="AE197" i="3" s="1"/>
  <c r="V263" i="3"/>
  <c r="S264" i="3" s="1"/>
  <c r="U264" i="3" s="1"/>
  <c r="AA263" i="3"/>
  <c r="AB263" i="3" s="1"/>
  <c r="F263" i="3" l="1"/>
  <c r="C264" i="3" s="1"/>
  <c r="E264" i="3" s="1"/>
  <c r="K263" i="3"/>
  <c r="L263" i="3" s="1"/>
  <c r="H209" i="3"/>
  <c r="N209" i="3" s="1"/>
  <c r="O209" i="3" s="1"/>
  <c r="V264" i="3"/>
  <c r="S265" i="3" s="1"/>
  <c r="U265" i="3" s="1"/>
  <c r="AA264" i="3"/>
  <c r="AB264" i="3" s="1"/>
  <c r="Y197" i="3"/>
  <c r="I209" i="3" l="1"/>
  <c r="F264" i="3"/>
  <c r="C265" i="3" s="1"/>
  <c r="E265" i="3" s="1"/>
  <c r="K264" i="3"/>
  <c r="L264" i="3" s="1"/>
  <c r="V265" i="3"/>
  <c r="S266" i="3" s="1"/>
  <c r="U266" i="3" s="1"/>
  <c r="AA265" i="3"/>
  <c r="AB265" i="3" s="1"/>
  <c r="X198" i="3"/>
  <c r="AD198" i="3" s="1"/>
  <c r="AE198" i="3" s="1"/>
  <c r="Y198" i="3" l="1"/>
  <c r="F265" i="3"/>
  <c r="C266" i="3" s="1"/>
  <c r="E266" i="3" s="1"/>
  <c r="K265" i="3"/>
  <c r="L265" i="3" s="1"/>
  <c r="H210" i="3"/>
  <c r="N210" i="3" s="1"/>
  <c r="O210" i="3" s="1"/>
  <c r="AA266" i="3"/>
  <c r="AB266" i="3" s="1"/>
  <c r="V266" i="3"/>
  <c r="S267" i="3" s="1"/>
  <c r="U267" i="3" s="1"/>
  <c r="X199" i="3"/>
  <c r="AD199" i="3" s="1"/>
  <c r="AE199" i="3" s="1"/>
  <c r="I210" i="3" l="1"/>
  <c r="F266" i="3"/>
  <c r="C267" i="3" s="1"/>
  <c r="E267" i="3" s="1"/>
  <c r="K266" i="3"/>
  <c r="L266" i="3" s="1"/>
  <c r="Y199" i="3"/>
  <c r="AA267" i="3"/>
  <c r="AB267" i="3" s="1"/>
  <c r="V267" i="3"/>
  <c r="S268" i="3" s="1"/>
  <c r="U268" i="3" s="1"/>
  <c r="F267" i="3" l="1"/>
  <c r="C268" i="3" s="1"/>
  <c r="E268" i="3" s="1"/>
  <c r="K267" i="3"/>
  <c r="L267" i="3" s="1"/>
  <c r="H211" i="3"/>
  <c r="N211" i="3" s="1"/>
  <c r="O211" i="3" s="1"/>
  <c r="AA268" i="3"/>
  <c r="AB268" i="3" s="1"/>
  <c r="V268" i="3"/>
  <c r="S269" i="3" s="1"/>
  <c r="U269" i="3" s="1"/>
  <c r="X200" i="3"/>
  <c r="AD200" i="3" s="1"/>
  <c r="AE200" i="3" s="1"/>
  <c r="Y200" i="3" l="1"/>
  <c r="I211" i="3"/>
  <c r="F268" i="3"/>
  <c r="C269" i="3" s="1"/>
  <c r="E269" i="3" s="1"/>
  <c r="K268" i="3"/>
  <c r="L268" i="3" s="1"/>
  <c r="X201" i="3"/>
  <c r="AD201" i="3" s="1"/>
  <c r="AE201" i="3" s="1"/>
  <c r="V269" i="3"/>
  <c r="S270" i="3" s="1"/>
  <c r="U270" i="3" s="1"/>
  <c r="AA269" i="3"/>
  <c r="AB269" i="3" s="1"/>
  <c r="F269" i="3" l="1"/>
  <c r="C270" i="3" s="1"/>
  <c r="E270" i="3" s="1"/>
  <c r="K269" i="3"/>
  <c r="L269" i="3" s="1"/>
  <c r="H212" i="3"/>
  <c r="N212" i="3" s="1"/>
  <c r="O212" i="3" s="1"/>
  <c r="I212" i="3"/>
  <c r="AA270" i="3"/>
  <c r="AB270" i="3" s="1"/>
  <c r="V270" i="3"/>
  <c r="S271" i="3" s="1"/>
  <c r="U271" i="3" s="1"/>
  <c r="Y201" i="3"/>
  <c r="H213" i="3" l="1"/>
  <c r="N213" i="3" s="1"/>
  <c r="O213" i="3" s="1"/>
  <c r="I213" i="3"/>
  <c r="F270" i="3"/>
  <c r="C271" i="3" s="1"/>
  <c r="E271" i="3" s="1"/>
  <c r="K270" i="3"/>
  <c r="L270" i="3" s="1"/>
  <c r="X202" i="3"/>
  <c r="AD202" i="3" s="1"/>
  <c r="AE202" i="3" s="1"/>
  <c r="V271" i="3"/>
  <c r="S272" i="3" s="1"/>
  <c r="U272" i="3" s="1"/>
  <c r="AA271" i="3"/>
  <c r="AB271" i="3" s="1"/>
  <c r="Y202" i="3" l="1"/>
  <c r="H214" i="3"/>
  <c r="N214" i="3" s="1"/>
  <c r="O214" i="3" s="1"/>
  <c r="F271" i="3"/>
  <c r="C272" i="3" s="1"/>
  <c r="E272" i="3" s="1"/>
  <c r="K271" i="3"/>
  <c r="L271" i="3" s="1"/>
  <c r="X203" i="3"/>
  <c r="AD203" i="3" s="1"/>
  <c r="AE203" i="3" s="1"/>
  <c r="AA272" i="3"/>
  <c r="AB272" i="3" s="1"/>
  <c r="V272" i="3"/>
  <c r="S273" i="3" s="1"/>
  <c r="U273" i="3" s="1"/>
  <c r="F272" i="3" l="1"/>
  <c r="C273" i="3" s="1"/>
  <c r="E273" i="3" s="1"/>
  <c r="K272" i="3"/>
  <c r="L272" i="3" s="1"/>
  <c r="Y203" i="3"/>
  <c r="I214" i="3"/>
  <c r="X204" i="3"/>
  <c r="AD204" i="3" s="1"/>
  <c r="AE204" i="3" s="1"/>
  <c r="V273" i="3"/>
  <c r="S274" i="3" s="1"/>
  <c r="U274" i="3" s="1"/>
  <c r="AA273" i="3"/>
  <c r="AB273" i="3" s="1"/>
  <c r="Y204" i="3" l="1"/>
  <c r="H215" i="3"/>
  <c r="N215" i="3" s="1"/>
  <c r="O215" i="3" s="1"/>
  <c r="F273" i="3"/>
  <c r="C274" i="3" s="1"/>
  <c r="E274" i="3" s="1"/>
  <c r="K273" i="3"/>
  <c r="L273" i="3" s="1"/>
  <c r="X205" i="3"/>
  <c r="AD205" i="3" s="1"/>
  <c r="AE205" i="3" s="1"/>
  <c r="AA274" i="3"/>
  <c r="AB274" i="3" s="1"/>
  <c r="V274" i="3"/>
  <c r="S275" i="3" s="1"/>
  <c r="U275" i="3" s="1"/>
  <c r="F274" i="3" l="1"/>
  <c r="C275" i="3" s="1"/>
  <c r="E275" i="3" s="1"/>
  <c r="K274" i="3"/>
  <c r="L274" i="3" s="1"/>
  <c r="I215" i="3"/>
  <c r="V275" i="3"/>
  <c r="S276" i="3" s="1"/>
  <c r="U276" i="3" s="1"/>
  <c r="AA275" i="3"/>
  <c r="AB275" i="3" s="1"/>
  <c r="Y205" i="3"/>
  <c r="H216" i="3" l="1"/>
  <c r="N216" i="3" s="1"/>
  <c r="O216" i="3" s="1"/>
  <c r="F275" i="3"/>
  <c r="C276" i="3" s="1"/>
  <c r="E276" i="3" s="1"/>
  <c r="K275" i="3"/>
  <c r="L275" i="3" s="1"/>
  <c r="AA276" i="3"/>
  <c r="AB276" i="3" s="1"/>
  <c r="V276" i="3"/>
  <c r="S277" i="3" s="1"/>
  <c r="U277" i="3" s="1"/>
  <c r="X206" i="3"/>
  <c r="AD206" i="3" s="1"/>
  <c r="AE206" i="3" s="1"/>
  <c r="Y206" i="3" l="1"/>
  <c r="F276" i="3"/>
  <c r="C277" i="3" s="1"/>
  <c r="E277" i="3" s="1"/>
  <c r="K276" i="3"/>
  <c r="L276" i="3" s="1"/>
  <c r="I216" i="3"/>
  <c r="X207" i="3"/>
  <c r="AD207" i="3" s="1"/>
  <c r="AE207" i="3" s="1"/>
  <c r="V277" i="3"/>
  <c r="S278" i="3" s="1"/>
  <c r="U278" i="3" s="1"/>
  <c r="AA277" i="3"/>
  <c r="AB277" i="3" s="1"/>
  <c r="H217" i="3" l="1"/>
  <c r="N217" i="3" s="1"/>
  <c r="O217" i="3" s="1"/>
  <c r="I217" i="3"/>
  <c r="F277" i="3"/>
  <c r="C278" i="3" s="1"/>
  <c r="E278" i="3" s="1"/>
  <c r="K277" i="3"/>
  <c r="L277" i="3" s="1"/>
  <c r="AA278" i="3"/>
  <c r="AB278" i="3" s="1"/>
  <c r="V278" i="3"/>
  <c r="S279" i="3" s="1"/>
  <c r="U279" i="3" s="1"/>
  <c r="Y207" i="3"/>
  <c r="F278" i="3" l="1"/>
  <c r="C279" i="3" s="1"/>
  <c r="E279" i="3" s="1"/>
  <c r="K278" i="3"/>
  <c r="L278" i="3" s="1"/>
  <c r="H218" i="3"/>
  <c r="N218" i="3" s="1"/>
  <c r="O218" i="3" s="1"/>
  <c r="X208" i="3"/>
  <c r="AD208" i="3" s="1"/>
  <c r="AE208" i="3" s="1"/>
  <c r="AA279" i="3"/>
  <c r="AB279" i="3" s="1"/>
  <c r="V279" i="3"/>
  <c r="S280" i="3" s="1"/>
  <c r="U280" i="3" s="1"/>
  <c r="I218" i="3" l="1"/>
  <c r="F279" i="3"/>
  <c r="C280" i="3" s="1"/>
  <c r="E280" i="3" s="1"/>
  <c r="K279" i="3"/>
  <c r="L279" i="3" s="1"/>
  <c r="AA280" i="3"/>
  <c r="AB280" i="3" s="1"/>
  <c r="V280" i="3"/>
  <c r="S281" i="3" s="1"/>
  <c r="U281" i="3" s="1"/>
  <c r="Y208" i="3"/>
  <c r="F280" i="3" l="1"/>
  <c r="C281" i="3" s="1"/>
  <c r="E281" i="3" s="1"/>
  <c r="K280" i="3"/>
  <c r="L280" i="3" s="1"/>
  <c r="H219" i="3"/>
  <c r="N219" i="3" s="1"/>
  <c r="O219" i="3" s="1"/>
  <c r="X209" i="3"/>
  <c r="AD209" i="3" s="1"/>
  <c r="AE209" i="3" s="1"/>
  <c r="V281" i="3"/>
  <c r="S282" i="3" s="1"/>
  <c r="U282" i="3" s="1"/>
  <c r="AA281" i="3"/>
  <c r="AB281" i="3" s="1"/>
  <c r="I219" i="3" l="1"/>
  <c r="F281" i="3"/>
  <c r="C282" i="3" s="1"/>
  <c r="E282" i="3" s="1"/>
  <c r="K281" i="3"/>
  <c r="L281" i="3" s="1"/>
  <c r="AA282" i="3"/>
  <c r="AB282" i="3" s="1"/>
  <c r="V282" i="3"/>
  <c r="S283" i="3" s="1"/>
  <c r="U283" i="3" s="1"/>
  <c r="Y209" i="3"/>
  <c r="F282" i="3" l="1"/>
  <c r="C283" i="3" s="1"/>
  <c r="E283" i="3" s="1"/>
  <c r="K282" i="3"/>
  <c r="L282" i="3" s="1"/>
  <c r="H220" i="3"/>
  <c r="N220" i="3" s="1"/>
  <c r="O220" i="3" s="1"/>
  <c r="X210" i="3"/>
  <c r="AD210" i="3" s="1"/>
  <c r="AE210" i="3" s="1"/>
  <c r="V283" i="3"/>
  <c r="S284" i="3" s="1"/>
  <c r="U284" i="3" s="1"/>
  <c r="AA283" i="3"/>
  <c r="AB283" i="3" s="1"/>
  <c r="Y210" i="3" l="1"/>
  <c r="I220" i="3"/>
  <c r="F283" i="3"/>
  <c r="C284" i="3" s="1"/>
  <c r="E284" i="3" s="1"/>
  <c r="K283" i="3"/>
  <c r="L283" i="3" s="1"/>
  <c r="X211" i="3"/>
  <c r="AD211" i="3" s="1"/>
  <c r="AE211" i="3" s="1"/>
  <c r="V284" i="3"/>
  <c r="S285" i="3" s="1"/>
  <c r="U285" i="3" s="1"/>
  <c r="AA284" i="3"/>
  <c r="AB284" i="3" s="1"/>
  <c r="H221" i="3" l="1"/>
  <c r="N221" i="3" s="1"/>
  <c r="O221" i="3" s="1"/>
  <c r="F284" i="3"/>
  <c r="C285" i="3" s="1"/>
  <c r="E285" i="3" s="1"/>
  <c r="K284" i="3"/>
  <c r="L284" i="3" s="1"/>
  <c r="V285" i="3"/>
  <c r="S286" i="3" s="1"/>
  <c r="U286" i="3" s="1"/>
  <c r="AA285" i="3"/>
  <c r="AB285" i="3" s="1"/>
  <c r="Y211" i="3"/>
  <c r="F285" i="3" l="1"/>
  <c r="C286" i="3" s="1"/>
  <c r="E286" i="3" s="1"/>
  <c r="K285" i="3"/>
  <c r="L285" i="3" s="1"/>
  <c r="I221" i="3"/>
  <c r="AA286" i="3"/>
  <c r="AB286" i="3" s="1"/>
  <c r="V286" i="3"/>
  <c r="S287" i="3" s="1"/>
  <c r="U287" i="3" s="1"/>
  <c r="X212" i="3"/>
  <c r="AD212" i="3" s="1"/>
  <c r="AE212" i="3" s="1"/>
  <c r="H222" i="3" l="1"/>
  <c r="N222" i="3" s="1"/>
  <c r="O222" i="3" s="1"/>
  <c r="I222" i="3"/>
  <c r="F286" i="3"/>
  <c r="C287" i="3" s="1"/>
  <c r="E287" i="3" s="1"/>
  <c r="K286" i="3"/>
  <c r="L286" i="3" s="1"/>
  <c r="Y212" i="3"/>
  <c r="V287" i="3"/>
  <c r="S288" i="3" s="1"/>
  <c r="U288" i="3" s="1"/>
  <c r="AA287" i="3"/>
  <c r="AB287" i="3" s="1"/>
  <c r="H223" i="3" l="1"/>
  <c r="N223" i="3" s="1"/>
  <c r="O223" i="3" s="1"/>
  <c r="I223" i="3"/>
  <c r="F287" i="3"/>
  <c r="C288" i="3" s="1"/>
  <c r="E288" i="3" s="1"/>
  <c r="K287" i="3"/>
  <c r="L287" i="3" s="1"/>
  <c r="X213" i="3"/>
  <c r="AD213" i="3" s="1"/>
  <c r="AE213" i="3" s="1"/>
  <c r="V288" i="3"/>
  <c r="S289" i="3" s="1"/>
  <c r="U289" i="3" s="1"/>
  <c r="AA288" i="3"/>
  <c r="AB288" i="3" s="1"/>
  <c r="F288" i="3" l="1"/>
  <c r="C289" i="3" s="1"/>
  <c r="E289" i="3" s="1"/>
  <c r="K288" i="3"/>
  <c r="L288" i="3" s="1"/>
  <c r="H224" i="3"/>
  <c r="N224" i="3" s="1"/>
  <c r="O224" i="3" s="1"/>
  <c r="V289" i="3"/>
  <c r="S290" i="3" s="1"/>
  <c r="U290" i="3" s="1"/>
  <c r="AA289" i="3"/>
  <c r="AB289" i="3" s="1"/>
  <c r="Y213" i="3"/>
  <c r="I224" i="3" l="1"/>
  <c r="F289" i="3"/>
  <c r="C290" i="3" s="1"/>
  <c r="E290" i="3" s="1"/>
  <c r="K289" i="3"/>
  <c r="L289" i="3" s="1"/>
  <c r="AA290" i="3"/>
  <c r="AB290" i="3" s="1"/>
  <c r="V290" i="3"/>
  <c r="S291" i="3" s="1"/>
  <c r="U291" i="3" s="1"/>
  <c r="X214" i="3"/>
  <c r="AD214" i="3" s="1"/>
  <c r="AE214" i="3" s="1"/>
  <c r="F290" i="3" l="1"/>
  <c r="C291" i="3" s="1"/>
  <c r="E291" i="3" s="1"/>
  <c r="K290" i="3"/>
  <c r="L290" i="3" s="1"/>
  <c r="H225" i="3"/>
  <c r="N225" i="3" s="1"/>
  <c r="O225" i="3" s="1"/>
  <c r="Y214" i="3"/>
  <c r="V291" i="3"/>
  <c r="S292" i="3" s="1"/>
  <c r="U292" i="3" s="1"/>
  <c r="AA291" i="3"/>
  <c r="AB291" i="3" s="1"/>
  <c r="I225" i="3" l="1"/>
  <c r="F291" i="3"/>
  <c r="C292" i="3" s="1"/>
  <c r="E292" i="3" s="1"/>
  <c r="K291" i="3"/>
  <c r="L291" i="3" s="1"/>
  <c r="X215" i="3"/>
  <c r="AD215" i="3" s="1"/>
  <c r="AE215" i="3" s="1"/>
  <c r="AA292" i="3"/>
  <c r="AB292" i="3" s="1"/>
  <c r="V292" i="3"/>
  <c r="S293" i="3" s="1"/>
  <c r="U293" i="3" s="1"/>
  <c r="Y215" i="3" l="1"/>
  <c r="F292" i="3"/>
  <c r="C293" i="3" s="1"/>
  <c r="E293" i="3" s="1"/>
  <c r="K292" i="3"/>
  <c r="L292" i="3" s="1"/>
  <c r="H226" i="3"/>
  <c r="N226" i="3" s="1"/>
  <c r="O226" i="3" s="1"/>
  <c r="AA293" i="3"/>
  <c r="AB293" i="3" s="1"/>
  <c r="V293" i="3"/>
  <c r="S294" i="3" s="1"/>
  <c r="U294" i="3" s="1"/>
  <c r="X216" i="3"/>
  <c r="AD216" i="3" s="1"/>
  <c r="AE216" i="3" s="1"/>
  <c r="I226" i="3" l="1"/>
  <c r="F293" i="3"/>
  <c r="C294" i="3" s="1"/>
  <c r="E294" i="3" s="1"/>
  <c r="K293" i="3"/>
  <c r="L293" i="3" s="1"/>
  <c r="Y216" i="3"/>
  <c r="AA294" i="3"/>
  <c r="AB294" i="3" s="1"/>
  <c r="V294" i="3"/>
  <c r="S295" i="3" s="1"/>
  <c r="U295" i="3" s="1"/>
  <c r="F294" i="3" l="1"/>
  <c r="C295" i="3" s="1"/>
  <c r="E295" i="3" s="1"/>
  <c r="K294" i="3"/>
  <c r="L294" i="3" s="1"/>
  <c r="H227" i="3"/>
  <c r="N227" i="3" s="1"/>
  <c r="O227" i="3" s="1"/>
  <c r="X217" i="3"/>
  <c r="AD217" i="3" s="1"/>
  <c r="AE217" i="3" s="1"/>
  <c r="V295" i="3"/>
  <c r="S296" i="3" s="1"/>
  <c r="U296" i="3" s="1"/>
  <c r="AA295" i="3"/>
  <c r="AB295" i="3" s="1"/>
  <c r="I227" i="3" l="1"/>
  <c r="F295" i="3"/>
  <c r="C296" i="3" s="1"/>
  <c r="E296" i="3" s="1"/>
  <c r="K295" i="3"/>
  <c r="L295" i="3" s="1"/>
  <c r="AA296" i="3"/>
  <c r="AB296" i="3" s="1"/>
  <c r="V296" i="3"/>
  <c r="S297" i="3" s="1"/>
  <c r="U297" i="3" s="1"/>
  <c r="Y217" i="3"/>
  <c r="F296" i="3" l="1"/>
  <c r="C297" i="3" s="1"/>
  <c r="E297" i="3" s="1"/>
  <c r="K296" i="3"/>
  <c r="L296" i="3" s="1"/>
  <c r="H228" i="3"/>
  <c r="N228" i="3" s="1"/>
  <c r="O228" i="3" s="1"/>
  <c r="I228" i="3"/>
  <c r="X218" i="3"/>
  <c r="AD218" i="3" s="1"/>
  <c r="AE218" i="3" s="1"/>
  <c r="V297" i="3"/>
  <c r="S298" i="3" s="1"/>
  <c r="U298" i="3" s="1"/>
  <c r="AA297" i="3"/>
  <c r="AB297" i="3" s="1"/>
  <c r="H229" i="3" l="1"/>
  <c r="N229" i="3" s="1"/>
  <c r="O229" i="3" s="1"/>
  <c r="F297" i="3"/>
  <c r="C298" i="3" s="1"/>
  <c r="E298" i="3" s="1"/>
  <c r="K297" i="3"/>
  <c r="L297" i="3" s="1"/>
  <c r="V298" i="3"/>
  <c r="S299" i="3" s="1"/>
  <c r="U299" i="3" s="1"/>
  <c r="AA298" i="3"/>
  <c r="AB298" i="3" s="1"/>
  <c r="Y218" i="3"/>
  <c r="F298" i="3" l="1"/>
  <c r="C299" i="3" s="1"/>
  <c r="E299" i="3" s="1"/>
  <c r="K298" i="3"/>
  <c r="L298" i="3" s="1"/>
  <c r="I229" i="3"/>
  <c r="V299" i="3"/>
  <c r="S300" i="3" s="1"/>
  <c r="U300" i="3" s="1"/>
  <c r="AA299" i="3"/>
  <c r="AB299" i="3" s="1"/>
  <c r="X219" i="3"/>
  <c r="AD219" i="3" s="1"/>
  <c r="AE219" i="3" s="1"/>
  <c r="Y219" i="3" l="1"/>
  <c r="H230" i="3"/>
  <c r="N230" i="3" s="1"/>
  <c r="O230" i="3" s="1"/>
  <c r="F299" i="3"/>
  <c r="C300" i="3" s="1"/>
  <c r="E300" i="3" s="1"/>
  <c r="K299" i="3"/>
  <c r="L299" i="3" s="1"/>
  <c r="AA300" i="3"/>
  <c r="AB300" i="3" s="1"/>
  <c r="V300" i="3"/>
  <c r="S301" i="3" s="1"/>
  <c r="U301" i="3" s="1"/>
  <c r="Y220" i="3"/>
  <c r="X220" i="3"/>
  <c r="AD220" i="3" s="1"/>
  <c r="AE220" i="3" s="1"/>
  <c r="F300" i="3" l="1"/>
  <c r="C301" i="3" s="1"/>
  <c r="E301" i="3" s="1"/>
  <c r="K300" i="3"/>
  <c r="L300" i="3" s="1"/>
  <c r="I230" i="3"/>
  <c r="X221" i="3"/>
  <c r="AD221" i="3" s="1"/>
  <c r="AE221" i="3" s="1"/>
  <c r="V301" i="3"/>
  <c r="S302" i="3" s="1"/>
  <c r="U302" i="3" s="1"/>
  <c r="AA301" i="3"/>
  <c r="AB301" i="3" s="1"/>
  <c r="H231" i="3" l="1"/>
  <c r="N231" i="3" s="1"/>
  <c r="O231" i="3" s="1"/>
  <c r="I231" i="3"/>
  <c r="F301" i="3"/>
  <c r="C302" i="3" s="1"/>
  <c r="E302" i="3" s="1"/>
  <c r="K301" i="3"/>
  <c r="L301" i="3" s="1"/>
  <c r="AA302" i="3"/>
  <c r="AB302" i="3" s="1"/>
  <c r="V302" i="3"/>
  <c r="S303" i="3" s="1"/>
  <c r="U303" i="3" s="1"/>
  <c r="Y221" i="3"/>
  <c r="H232" i="3" l="1"/>
  <c r="N232" i="3" s="1"/>
  <c r="O232" i="3" s="1"/>
  <c r="F302" i="3"/>
  <c r="C303" i="3" s="1"/>
  <c r="E303" i="3" s="1"/>
  <c r="K302" i="3"/>
  <c r="L302" i="3" s="1"/>
  <c r="X222" i="3"/>
  <c r="AD222" i="3" s="1"/>
  <c r="AE222" i="3" s="1"/>
  <c r="V303" i="3"/>
  <c r="S304" i="3" s="1"/>
  <c r="U304" i="3" s="1"/>
  <c r="AA303" i="3"/>
  <c r="AB303" i="3" s="1"/>
  <c r="F303" i="3" l="1"/>
  <c r="C304" i="3" s="1"/>
  <c r="E304" i="3" s="1"/>
  <c r="K303" i="3"/>
  <c r="L303" i="3" s="1"/>
  <c r="I232" i="3"/>
  <c r="AA304" i="3"/>
  <c r="AB304" i="3" s="1"/>
  <c r="V304" i="3"/>
  <c r="S305" i="3" s="1"/>
  <c r="U305" i="3" s="1"/>
  <c r="Y222" i="3"/>
  <c r="H233" i="3" l="1"/>
  <c r="N233" i="3" s="1"/>
  <c r="O233" i="3" s="1"/>
  <c r="F304" i="3"/>
  <c r="C305" i="3" s="1"/>
  <c r="E305" i="3" s="1"/>
  <c r="K304" i="3"/>
  <c r="L304" i="3" s="1"/>
  <c r="X223" i="3"/>
  <c r="AD223" i="3" s="1"/>
  <c r="AE223" i="3" s="1"/>
  <c r="V305" i="3"/>
  <c r="S306" i="3" s="1"/>
  <c r="U306" i="3" s="1"/>
  <c r="AA305" i="3"/>
  <c r="AB305" i="3" s="1"/>
  <c r="F305" i="3" l="1"/>
  <c r="C306" i="3" s="1"/>
  <c r="E306" i="3" s="1"/>
  <c r="K305" i="3"/>
  <c r="L305" i="3" s="1"/>
  <c r="I233" i="3"/>
  <c r="AA306" i="3"/>
  <c r="AB306" i="3" s="1"/>
  <c r="V306" i="3"/>
  <c r="S307" i="3" s="1"/>
  <c r="U307" i="3" s="1"/>
  <c r="Y223" i="3"/>
  <c r="H234" i="3" l="1"/>
  <c r="N234" i="3" s="1"/>
  <c r="O234" i="3" s="1"/>
  <c r="F306" i="3"/>
  <c r="C307" i="3" s="1"/>
  <c r="E307" i="3" s="1"/>
  <c r="K306" i="3"/>
  <c r="L306" i="3" s="1"/>
  <c r="X224" i="3"/>
  <c r="AD224" i="3" s="1"/>
  <c r="AE224" i="3" s="1"/>
  <c r="V307" i="3"/>
  <c r="S308" i="3" s="1"/>
  <c r="U308" i="3" s="1"/>
  <c r="AA307" i="3"/>
  <c r="AB307" i="3" s="1"/>
  <c r="F307" i="3" l="1"/>
  <c r="C308" i="3" s="1"/>
  <c r="E308" i="3" s="1"/>
  <c r="K307" i="3"/>
  <c r="L307" i="3" s="1"/>
  <c r="I234" i="3"/>
  <c r="AA308" i="3"/>
  <c r="AB308" i="3" s="1"/>
  <c r="V308" i="3"/>
  <c r="S309" i="3" s="1"/>
  <c r="U309" i="3" s="1"/>
  <c r="Y224" i="3"/>
  <c r="H235" i="3" l="1"/>
  <c r="N235" i="3" s="1"/>
  <c r="O235" i="3" s="1"/>
  <c r="I235" i="3"/>
  <c r="F308" i="3"/>
  <c r="C309" i="3" s="1"/>
  <c r="E309" i="3" s="1"/>
  <c r="K308" i="3"/>
  <c r="L308" i="3" s="1"/>
  <c r="X225" i="3"/>
  <c r="AD225" i="3" s="1"/>
  <c r="AE225" i="3" s="1"/>
  <c r="V309" i="3"/>
  <c r="S310" i="3" s="1"/>
  <c r="U310" i="3" s="1"/>
  <c r="AA309" i="3"/>
  <c r="AB309" i="3" s="1"/>
  <c r="Y225" i="3" l="1"/>
  <c r="H236" i="3"/>
  <c r="N236" i="3" s="1"/>
  <c r="O236" i="3" s="1"/>
  <c r="I236" i="3"/>
  <c r="F309" i="3"/>
  <c r="C310" i="3" s="1"/>
  <c r="E310" i="3" s="1"/>
  <c r="K309" i="3"/>
  <c r="L309" i="3" s="1"/>
  <c r="X226" i="3"/>
  <c r="AD226" i="3" s="1"/>
  <c r="AE226" i="3" s="1"/>
  <c r="V310" i="3"/>
  <c r="S311" i="3" s="1"/>
  <c r="U311" i="3" s="1"/>
  <c r="AA310" i="3"/>
  <c r="AB310" i="3" s="1"/>
  <c r="F310" i="3" l="1"/>
  <c r="C311" i="3" s="1"/>
  <c r="E311" i="3" s="1"/>
  <c r="K310" i="3"/>
  <c r="L310" i="3" s="1"/>
  <c r="H237" i="3"/>
  <c r="N237" i="3" s="1"/>
  <c r="O237" i="3" s="1"/>
  <c r="V311" i="3"/>
  <c r="S312" i="3" s="1"/>
  <c r="U312" i="3" s="1"/>
  <c r="AA311" i="3"/>
  <c r="AB311" i="3" s="1"/>
  <c r="Y226" i="3"/>
  <c r="I237" i="3" l="1"/>
  <c r="F311" i="3"/>
  <c r="C312" i="3" s="1"/>
  <c r="E312" i="3" s="1"/>
  <c r="K311" i="3"/>
  <c r="L311" i="3" s="1"/>
  <c r="V312" i="3"/>
  <c r="S313" i="3" s="1"/>
  <c r="U313" i="3" s="1"/>
  <c r="AA312" i="3"/>
  <c r="AB312" i="3" s="1"/>
  <c r="X227" i="3"/>
  <c r="AD227" i="3" s="1"/>
  <c r="AE227" i="3" s="1"/>
  <c r="F312" i="3" l="1"/>
  <c r="C313" i="3" s="1"/>
  <c r="E313" i="3" s="1"/>
  <c r="K312" i="3"/>
  <c r="L312" i="3" s="1"/>
  <c r="H238" i="3"/>
  <c r="N238" i="3" s="1"/>
  <c r="O238" i="3" s="1"/>
  <c r="V313" i="3"/>
  <c r="S314" i="3" s="1"/>
  <c r="U314" i="3" s="1"/>
  <c r="AA313" i="3"/>
  <c r="AB313" i="3" s="1"/>
  <c r="Y227" i="3"/>
  <c r="I238" i="3" l="1"/>
  <c r="F313" i="3"/>
  <c r="C314" i="3" s="1"/>
  <c r="E314" i="3" s="1"/>
  <c r="K313" i="3"/>
  <c r="L313" i="3" s="1"/>
  <c r="X228" i="3"/>
  <c r="AD228" i="3" s="1"/>
  <c r="AE228" i="3" s="1"/>
  <c r="AA314" i="3"/>
  <c r="AB314" i="3" s="1"/>
  <c r="V314" i="3"/>
  <c r="S315" i="3" s="1"/>
  <c r="U315" i="3" s="1"/>
  <c r="F314" i="3" l="1"/>
  <c r="C315" i="3" s="1"/>
  <c r="E315" i="3" s="1"/>
  <c r="K314" i="3"/>
  <c r="L314" i="3" s="1"/>
  <c r="H239" i="3"/>
  <c r="N239" i="3" s="1"/>
  <c r="O239" i="3" s="1"/>
  <c r="V315" i="3"/>
  <c r="S316" i="3" s="1"/>
  <c r="U316" i="3" s="1"/>
  <c r="AA315" i="3"/>
  <c r="AB315" i="3" s="1"/>
  <c r="Y228" i="3"/>
  <c r="I239" i="3" l="1"/>
  <c r="F315" i="3"/>
  <c r="C316" i="3" s="1"/>
  <c r="E316" i="3" s="1"/>
  <c r="K315" i="3"/>
  <c r="L315" i="3" s="1"/>
  <c r="V316" i="3"/>
  <c r="S317" i="3" s="1"/>
  <c r="U317" i="3" s="1"/>
  <c r="AA316" i="3"/>
  <c r="AB316" i="3" s="1"/>
  <c r="X229" i="3"/>
  <c r="AD229" i="3" s="1"/>
  <c r="AE229" i="3" s="1"/>
  <c r="F316" i="3" l="1"/>
  <c r="C317" i="3" s="1"/>
  <c r="E317" i="3" s="1"/>
  <c r="K316" i="3"/>
  <c r="L316" i="3" s="1"/>
  <c r="H240" i="3"/>
  <c r="N240" i="3" s="1"/>
  <c r="O240" i="3" s="1"/>
  <c r="V317" i="3"/>
  <c r="S318" i="3" s="1"/>
  <c r="U318" i="3" s="1"/>
  <c r="AA317" i="3"/>
  <c r="AB317" i="3" s="1"/>
  <c r="Y229" i="3"/>
  <c r="I240" i="3" l="1"/>
  <c r="F317" i="3"/>
  <c r="C318" i="3" s="1"/>
  <c r="E318" i="3" s="1"/>
  <c r="K317" i="3"/>
  <c r="L317" i="3" s="1"/>
  <c r="X230" i="3"/>
  <c r="AD230" i="3" s="1"/>
  <c r="AE230" i="3" s="1"/>
  <c r="AA318" i="3"/>
  <c r="AB318" i="3" s="1"/>
  <c r="V318" i="3"/>
  <c r="S319" i="3" s="1"/>
  <c r="U319" i="3" s="1"/>
  <c r="F318" i="3" l="1"/>
  <c r="C319" i="3" s="1"/>
  <c r="E319" i="3" s="1"/>
  <c r="K318" i="3"/>
  <c r="L318" i="3" s="1"/>
  <c r="H241" i="3"/>
  <c r="N241" i="3" s="1"/>
  <c r="O241" i="3" s="1"/>
  <c r="V319" i="3"/>
  <c r="S320" i="3" s="1"/>
  <c r="U320" i="3" s="1"/>
  <c r="AA319" i="3"/>
  <c r="AB319" i="3" s="1"/>
  <c r="Y230" i="3"/>
  <c r="I241" i="3" l="1"/>
  <c r="F319" i="3"/>
  <c r="C320" i="3" s="1"/>
  <c r="E320" i="3" s="1"/>
  <c r="K319" i="3"/>
  <c r="L319" i="3" s="1"/>
  <c r="V320" i="3"/>
  <c r="S321" i="3" s="1"/>
  <c r="U321" i="3" s="1"/>
  <c r="AA320" i="3"/>
  <c r="AB320" i="3" s="1"/>
  <c r="X231" i="3"/>
  <c r="AD231" i="3" s="1"/>
  <c r="AE231" i="3" s="1"/>
  <c r="F320" i="3" l="1"/>
  <c r="C321" i="3" s="1"/>
  <c r="E321" i="3" s="1"/>
  <c r="K320" i="3"/>
  <c r="L320" i="3" s="1"/>
  <c r="H242" i="3"/>
  <c r="N242" i="3" s="1"/>
  <c r="O242" i="3" s="1"/>
  <c r="I242" i="3"/>
  <c r="H243" i="3" s="1"/>
  <c r="Y231" i="3"/>
  <c r="V321" i="3"/>
  <c r="S322" i="3" s="1"/>
  <c r="U322" i="3" s="1"/>
  <c r="AA321" i="3"/>
  <c r="AB321" i="3" s="1"/>
  <c r="I243" i="3" l="1"/>
  <c r="N243" i="3"/>
  <c r="O243" i="3" s="1"/>
  <c r="F321" i="3"/>
  <c r="C322" i="3" s="1"/>
  <c r="E322" i="3" s="1"/>
  <c r="K321" i="3"/>
  <c r="L321" i="3" s="1"/>
  <c r="AA322" i="3"/>
  <c r="AB322" i="3" s="1"/>
  <c r="V322" i="3"/>
  <c r="S323" i="3" s="1"/>
  <c r="U323" i="3" s="1"/>
  <c r="X232" i="3"/>
  <c r="AD232" i="3" s="1"/>
  <c r="AE232" i="3" s="1"/>
  <c r="F322" i="3" l="1"/>
  <c r="C323" i="3" s="1"/>
  <c r="E323" i="3" s="1"/>
  <c r="K322" i="3"/>
  <c r="L322" i="3" s="1"/>
  <c r="H244" i="3"/>
  <c r="N244" i="3" s="1"/>
  <c r="O244" i="3" s="1"/>
  <c r="I244" i="3"/>
  <c r="Y232" i="3"/>
  <c r="AA323" i="3"/>
  <c r="AB323" i="3" s="1"/>
  <c r="V323" i="3"/>
  <c r="S324" i="3" s="1"/>
  <c r="U324" i="3" s="1"/>
  <c r="H245" i="3" l="1"/>
  <c r="N245" i="3" s="1"/>
  <c r="O245" i="3" s="1"/>
  <c r="F323" i="3"/>
  <c r="C324" i="3" s="1"/>
  <c r="E324" i="3" s="1"/>
  <c r="K323" i="3"/>
  <c r="L323" i="3" s="1"/>
  <c r="AA324" i="3"/>
  <c r="AB324" i="3" s="1"/>
  <c r="V324" i="3"/>
  <c r="S325" i="3" s="1"/>
  <c r="U325" i="3" s="1"/>
  <c r="X233" i="3"/>
  <c r="AD233" i="3" s="1"/>
  <c r="AE233" i="3" s="1"/>
  <c r="Y233" i="3" l="1"/>
  <c r="F324" i="3"/>
  <c r="C325" i="3" s="1"/>
  <c r="E325" i="3" s="1"/>
  <c r="K324" i="3"/>
  <c r="L324" i="3" s="1"/>
  <c r="I245" i="3"/>
  <c r="X234" i="3"/>
  <c r="AD234" i="3" s="1"/>
  <c r="AE234" i="3" s="1"/>
  <c r="AA325" i="3"/>
  <c r="AB325" i="3" s="1"/>
  <c r="V325" i="3"/>
  <c r="S326" i="3" s="1"/>
  <c r="U326" i="3" s="1"/>
  <c r="H246" i="3" l="1"/>
  <c r="N246" i="3" s="1"/>
  <c r="O246" i="3" s="1"/>
  <c r="I246" i="3"/>
  <c r="F325" i="3"/>
  <c r="C326" i="3" s="1"/>
  <c r="E326" i="3" s="1"/>
  <c r="K325" i="3"/>
  <c r="L325" i="3" s="1"/>
  <c r="AA326" i="3"/>
  <c r="AB326" i="3" s="1"/>
  <c r="V326" i="3"/>
  <c r="S327" i="3" s="1"/>
  <c r="U327" i="3" s="1"/>
  <c r="Y234" i="3"/>
  <c r="H247" i="3" l="1"/>
  <c r="N247" i="3" s="1"/>
  <c r="O247" i="3" s="1"/>
  <c r="I247" i="3"/>
  <c r="F326" i="3"/>
  <c r="C327" i="3" s="1"/>
  <c r="E327" i="3" s="1"/>
  <c r="K326" i="3"/>
  <c r="L326" i="3" s="1"/>
  <c r="X235" i="3"/>
  <c r="AD235" i="3" s="1"/>
  <c r="AE235" i="3" s="1"/>
  <c r="V327" i="3"/>
  <c r="S328" i="3" s="1"/>
  <c r="U328" i="3" s="1"/>
  <c r="AA327" i="3"/>
  <c r="AB327" i="3" s="1"/>
  <c r="F327" i="3" l="1"/>
  <c r="C328" i="3" s="1"/>
  <c r="E328" i="3" s="1"/>
  <c r="K327" i="3"/>
  <c r="L327" i="3" s="1"/>
  <c r="H248" i="3"/>
  <c r="N248" i="3" s="1"/>
  <c r="O248" i="3" s="1"/>
  <c r="I248" i="3"/>
  <c r="AA328" i="3"/>
  <c r="AB328" i="3" s="1"/>
  <c r="V328" i="3"/>
  <c r="S329" i="3" s="1"/>
  <c r="U329" i="3" s="1"/>
  <c r="Y235" i="3"/>
  <c r="H249" i="3" l="1"/>
  <c r="N249" i="3" s="1"/>
  <c r="O249" i="3" s="1"/>
  <c r="I249" i="3"/>
  <c r="F328" i="3"/>
  <c r="C329" i="3" s="1"/>
  <c r="E329" i="3" s="1"/>
  <c r="K328" i="3"/>
  <c r="L328" i="3" s="1"/>
  <c r="X236" i="3"/>
  <c r="AD236" i="3" s="1"/>
  <c r="AE236" i="3" s="1"/>
  <c r="V329" i="3"/>
  <c r="S330" i="3" s="1"/>
  <c r="U330" i="3" s="1"/>
  <c r="AA329" i="3"/>
  <c r="AB329" i="3" s="1"/>
  <c r="F329" i="3" l="1"/>
  <c r="C330" i="3" s="1"/>
  <c r="E330" i="3" s="1"/>
  <c r="K329" i="3"/>
  <c r="L329" i="3" s="1"/>
  <c r="H250" i="3"/>
  <c r="N250" i="3" s="1"/>
  <c r="O250" i="3" s="1"/>
  <c r="I250" i="3"/>
  <c r="AA330" i="3"/>
  <c r="AB330" i="3" s="1"/>
  <c r="V330" i="3"/>
  <c r="S331" i="3" s="1"/>
  <c r="U331" i="3" s="1"/>
  <c r="Y236" i="3"/>
  <c r="H251" i="3" l="1"/>
  <c r="N251" i="3" s="1"/>
  <c r="O251" i="3" s="1"/>
  <c r="I251" i="3"/>
  <c r="F330" i="3"/>
  <c r="C331" i="3" s="1"/>
  <c r="E331" i="3" s="1"/>
  <c r="K330" i="3"/>
  <c r="L330" i="3" s="1"/>
  <c r="X237" i="3"/>
  <c r="AD237" i="3" s="1"/>
  <c r="AE237" i="3" s="1"/>
  <c r="V331" i="3"/>
  <c r="S332" i="3" s="1"/>
  <c r="U332" i="3" s="1"/>
  <c r="AA331" i="3"/>
  <c r="AB331" i="3" s="1"/>
  <c r="Y237" i="3" l="1"/>
  <c r="H252" i="3"/>
  <c r="N252" i="3" s="1"/>
  <c r="O252" i="3" s="1"/>
  <c r="F331" i="3"/>
  <c r="C332" i="3" s="1"/>
  <c r="E332" i="3" s="1"/>
  <c r="K331" i="3"/>
  <c r="L331" i="3" s="1"/>
  <c r="X238" i="3"/>
  <c r="AD238" i="3" s="1"/>
  <c r="AE238" i="3" s="1"/>
  <c r="AA332" i="3"/>
  <c r="AB332" i="3" s="1"/>
  <c r="V332" i="3"/>
  <c r="S333" i="3" s="1"/>
  <c r="U333" i="3" s="1"/>
  <c r="F332" i="3" l="1"/>
  <c r="C333" i="3" s="1"/>
  <c r="E333" i="3" s="1"/>
  <c r="K332" i="3"/>
  <c r="L332" i="3" s="1"/>
  <c r="I252" i="3"/>
  <c r="V333" i="3"/>
  <c r="S334" i="3" s="1"/>
  <c r="U334" i="3" s="1"/>
  <c r="AA333" i="3"/>
  <c r="AB333" i="3" s="1"/>
  <c r="Y238" i="3"/>
  <c r="H253" i="3" l="1"/>
  <c r="N253" i="3" s="1"/>
  <c r="O253" i="3" s="1"/>
  <c r="I253" i="3"/>
  <c r="F333" i="3"/>
  <c r="C334" i="3" s="1"/>
  <c r="E334" i="3" s="1"/>
  <c r="K333" i="3"/>
  <c r="L333" i="3" s="1"/>
  <c r="AA334" i="3"/>
  <c r="AB334" i="3" s="1"/>
  <c r="V334" i="3"/>
  <c r="S335" i="3" s="1"/>
  <c r="U335" i="3" s="1"/>
  <c r="X239" i="3"/>
  <c r="AD239" i="3" s="1"/>
  <c r="AE239" i="3" s="1"/>
  <c r="Y239" i="3" l="1"/>
  <c r="F334" i="3"/>
  <c r="C335" i="3" s="1"/>
  <c r="E335" i="3" s="1"/>
  <c r="K334" i="3"/>
  <c r="L334" i="3" s="1"/>
  <c r="H254" i="3"/>
  <c r="N254" i="3" s="1"/>
  <c r="O254" i="3" s="1"/>
  <c r="X240" i="3"/>
  <c r="AD240" i="3" s="1"/>
  <c r="AE240" i="3" s="1"/>
  <c r="V335" i="3"/>
  <c r="S336" i="3" s="1"/>
  <c r="U336" i="3" s="1"/>
  <c r="AA335" i="3"/>
  <c r="AB335" i="3" s="1"/>
  <c r="F335" i="3" l="1"/>
  <c r="C336" i="3" s="1"/>
  <c r="E336" i="3" s="1"/>
  <c r="K335" i="3"/>
  <c r="L335" i="3" s="1"/>
  <c r="I254" i="3"/>
  <c r="AA336" i="3"/>
  <c r="AB336" i="3" s="1"/>
  <c r="V336" i="3"/>
  <c r="S337" i="3" s="1"/>
  <c r="U337" i="3" s="1"/>
  <c r="Y240" i="3"/>
  <c r="H255" i="3" l="1"/>
  <c r="N255" i="3" s="1"/>
  <c r="O255" i="3" s="1"/>
  <c r="F336" i="3"/>
  <c r="C337" i="3" s="1"/>
  <c r="E337" i="3" s="1"/>
  <c r="K336" i="3"/>
  <c r="L336" i="3" s="1"/>
  <c r="X241" i="3"/>
  <c r="AD241" i="3" s="1"/>
  <c r="AE241" i="3" s="1"/>
  <c r="V337" i="3"/>
  <c r="S338" i="3" s="1"/>
  <c r="U338" i="3" s="1"/>
  <c r="AA337" i="3"/>
  <c r="AB337" i="3" s="1"/>
  <c r="F337" i="3" l="1"/>
  <c r="C338" i="3" s="1"/>
  <c r="E338" i="3" s="1"/>
  <c r="K337" i="3"/>
  <c r="L337" i="3" s="1"/>
  <c r="I255" i="3"/>
  <c r="AA338" i="3"/>
  <c r="AB338" i="3" s="1"/>
  <c r="V338" i="3"/>
  <c r="S339" i="3" s="1"/>
  <c r="U339" i="3" s="1"/>
  <c r="Y241" i="3"/>
  <c r="H256" i="3" l="1"/>
  <c r="N256" i="3" s="1"/>
  <c r="O256" i="3" s="1"/>
  <c r="I256" i="3"/>
  <c r="F338" i="3"/>
  <c r="C339" i="3" s="1"/>
  <c r="E339" i="3" s="1"/>
  <c r="K338" i="3"/>
  <c r="L338" i="3" s="1"/>
  <c r="X242" i="3"/>
  <c r="AD242" i="3" s="1"/>
  <c r="AE242" i="3" s="1"/>
  <c r="V339" i="3"/>
  <c r="S340" i="3" s="1"/>
  <c r="U340" i="3" s="1"/>
  <c r="AA339" i="3"/>
  <c r="AB339" i="3" s="1"/>
  <c r="F339" i="3" l="1"/>
  <c r="C340" i="3" s="1"/>
  <c r="E340" i="3" s="1"/>
  <c r="K339" i="3"/>
  <c r="L339" i="3" s="1"/>
  <c r="H257" i="3"/>
  <c r="N257" i="3" s="1"/>
  <c r="O257" i="3" s="1"/>
  <c r="I257" i="3"/>
  <c r="AA340" i="3"/>
  <c r="AB340" i="3" s="1"/>
  <c r="V340" i="3"/>
  <c r="S341" i="3" s="1"/>
  <c r="U341" i="3" s="1"/>
  <c r="Y242" i="3"/>
  <c r="H258" i="3" l="1"/>
  <c r="N258" i="3" s="1"/>
  <c r="O258" i="3" s="1"/>
  <c r="F340" i="3"/>
  <c r="C341" i="3" s="1"/>
  <c r="E341" i="3" s="1"/>
  <c r="K340" i="3"/>
  <c r="L340" i="3" s="1"/>
  <c r="X243" i="3"/>
  <c r="AD243" i="3" s="1"/>
  <c r="AE243" i="3" s="1"/>
  <c r="V341" i="3"/>
  <c r="S342" i="3" s="1"/>
  <c r="U342" i="3" s="1"/>
  <c r="AA341" i="3"/>
  <c r="AB341" i="3" s="1"/>
  <c r="F341" i="3" l="1"/>
  <c r="C342" i="3" s="1"/>
  <c r="E342" i="3" s="1"/>
  <c r="K341" i="3"/>
  <c r="L341" i="3" s="1"/>
  <c r="I258" i="3"/>
  <c r="AA342" i="3"/>
  <c r="AB342" i="3" s="1"/>
  <c r="V342" i="3"/>
  <c r="S343" i="3" s="1"/>
  <c r="U343" i="3" s="1"/>
  <c r="Y243" i="3"/>
  <c r="H259" i="3" l="1"/>
  <c r="N259" i="3" s="1"/>
  <c r="O259" i="3" s="1"/>
  <c r="I259" i="3"/>
  <c r="F342" i="3"/>
  <c r="C343" i="3" s="1"/>
  <c r="E343" i="3" s="1"/>
  <c r="K342" i="3"/>
  <c r="L342" i="3" s="1"/>
  <c r="X244" i="3"/>
  <c r="AD244" i="3" s="1"/>
  <c r="AE244" i="3" s="1"/>
  <c r="AA343" i="3"/>
  <c r="AB343" i="3" s="1"/>
  <c r="V343" i="3"/>
  <c r="S344" i="3" s="1"/>
  <c r="U344" i="3" s="1"/>
  <c r="H260" i="3" l="1"/>
  <c r="N260" i="3" s="1"/>
  <c r="O260" i="3" s="1"/>
  <c r="F343" i="3"/>
  <c r="C344" i="3" s="1"/>
  <c r="E344" i="3" s="1"/>
  <c r="K343" i="3"/>
  <c r="L343" i="3" s="1"/>
  <c r="V344" i="3"/>
  <c r="S345" i="3" s="1"/>
  <c r="U345" i="3" s="1"/>
  <c r="AA344" i="3"/>
  <c r="AB344" i="3" s="1"/>
  <c r="Y244" i="3"/>
  <c r="F344" i="3" l="1"/>
  <c r="C345" i="3" s="1"/>
  <c r="E345" i="3" s="1"/>
  <c r="K344" i="3"/>
  <c r="L344" i="3" s="1"/>
  <c r="I260" i="3"/>
  <c r="V345" i="3"/>
  <c r="S346" i="3" s="1"/>
  <c r="U346" i="3" s="1"/>
  <c r="AA345" i="3"/>
  <c r="AB345" i="3" s="1"/>
  <c r="X245" i="3"/>
  <c r="AD245" i="3" s="1"/>
  <c r="AE245" i="3" s="1"/>
  <c r="H261" i="3" l="1"/>
  <c r="N261" i="3" s="1"/>
  <c r="O261" i="3" s="1"/>
  <c r="I261" i="3"/>
  <c r="F345" i="3"/>
  <c r="C346" i="3" s="1"/>
  <c r="E346" i="3" s="1"/>
  <c r="K345" i="3"/>
  <c r="L345" i="3" s="1"/>
  <c r="AA346" i="3"/>
  <c r="AB346" i="3" s="1"/>
  <c r="V346" i="3"/>
  <c r="S347" i="3" s="1"/>
  <c r="U347" i="3" s="1"/>
  <c r="Y245" i="3"/>
  <c r="H262" i="3" l="1"/>
  <c r="N262" i="3" s="1"/>
  <c r="O262" i="3" s="1"/>
  <c r="I262" i="3"/>
  <c r="F346" i="3"/>
  <c r="C347" i="3" s="1"/>
  <c r="E347" i="3" s="1"/>
  <c r="K346" i="3"/>
  <c r="L346" i="3" s="1"/>
  <c r="X246" i="3"/>
  <c r="AD246" i="3" s="1"/>
  <c r="AE246" i="3" s="1"/>
  <c r="V347" i="3"/>
  <c r="S348" i="3" s="1"/>
  <c r="U348" i="3" s="1"/>
  <c r="AA347" i="3"/>
  <c r="AB347" i="3" s="1"/>
  <c r="H263" i="3" l="1"/>
  <c r="N263" i="3" s="1"/>
  <c r="O263" i="3" s="1"/>
  <c r="I263" i="3"/>
  <c r="F347" i="3"/>
  <c r="C348" i="3" s="1"/>
  <c r="E348" i="3" s="1"/>
  <c r="K347" i="3"/>
  <c r="L347" i="3" s="1"/>
  <c r="AA348" i="3"/>
  <c r="AB348" i="3" s="1"/>
  <c r="V348" i="3"/>
  <c r="S349" i="3" s="1"/>
  <c r="U349" i="3" s="1"/>
  <c r="Y246" i="3"/>
  <c r="H264" i="3" l="1"/>
  <c r="N264" i="3" s="1"/>
  <c r="O264" i="3" s="1"/>
  <c r="F348" i="3"/>
  <c r="C349" i="3" s="1"/>
  <c r="E349" i="3" s="1"/>
  <c r="K348" i="3"/>
  <c r="L348" i="3" s="1"/>
  <c r="X247" i="3"/>
  <c r="AD247" i="3" s="1"/>
  <c r="AE247" i="3" s="1"/>
  <c r="AA349" i="3"/>
  <c r="AB349" i="3" s="1"/>
  <c r="V349" i="3"/>
  <c r="S350" i="3" s="1"/>
  <c r="U350" i="3" s="1"/>
  <c r="F349" i="3" l="1"/>
  <c r="C350" i="3" s="1"/>
  <c r="E350" i="3" s="1"/>
  <c r="K349" i="3"/>
  <c r="L349" i="3" s="1"/>
  <c r="I264" i="3"/>
  <c r="AA350" i="3"/>
  <c r="AB350" i="3" s="1"/>
  <c r="V350" i="3"/>
  <c r="S351" i="3" s="1"/>
  <c r="U351" i="3" s="1"/>
  <c r="Y247" i="3"/>
  <c r="H265" i="3" l="1"/>
  <c r="N265" i="3" s="1"/>
  <c r="O265" i="3" s="1"/>
  <c r="I265" i="3"/>
  <c r="F350" i="3"/>
  <c r="C351" i="3" s="1"/>
  <c r="E351" i="3" s="1"/>
  <c r="K350" i="3"/>
  <c r="L350" i="3" s="1"/>
  <c r="X248" i="3"/>
  <c r="AD248" i="3" s="1"/>
  <c r="AE248" i="3" s="1"/>
  <c r="V351" i="3"/>
  <c r="S352" i="3" s="1"/>
  <c r="U352" i="3" s="1"/>
  <c r="AA351" i="3"/>
  <c r="AB351" i="3" s="1"/>
  <c r="F351" i="3" l="1"/>
  <c r="C352" i="3" s="1"/>
  <c r="E352" i="3" s="1"/>
  <c r="K351" i="3"/>
  <c r="L351" i="3" s="1"/>
  <c r="H266" i="3"/>
  <c r="N266" i="3" s="1"/>
  <c r="O266" i="3" s="1"/>
  <c r="I266" i="3"/>
  <c r="V352" i="3"/>
  <c r="S353" i="3" s="1"/>
  <c r="U353" i="3" s="1"/>
  <c r="AA352" i="3"/>
  <c r="AB352" i="3" s="1"/>
  <c r="Y248" i="3"/>
  <c r="H267" i="3" l="1"/>
  <c r="N267" i="3" s="1"/>
  <c r="O267" i="3" s="1"/>
  <c r="I267" i="3"/>
  <c r="F352" i="3"/>
  <c r="C353" i="3" s="1"/>
  <c r="E353" i="3" s="1"/>
  <c r="K352" i="3"/>
  <c r="L352" i="3" s="1"/>
  <c r="V353" i="3"/>
  <c r="S354" i="3" s="1"/>
  <c r="U354" i="3" s="1"/>
  <c r="AA353" i="3"/>
  <c r="AB353" i="3" s="1"/>
  <c r="X249" i="3"/>
  <c r="AD249" i="3" s="1"/>
  <c r="AE249" i="3" s="1"/>
  <c r="Y249" i="3" l="1"/>
  <c r="F353" i="3"/>
  <c r="C354" i="3" s="1"/>
  <c r="E354" i="3" s="1"/>
  <c r="K353" i="3"/>
  <c r="L353" i="3" s="1"/>
  <c r="H268" i="3"/>
  <c r="N268" i="3" s="1"/>
  <c r="O268" i="3" s="1"/>
  <c r="V354" i="3"/>
  <c r="V357" i="3" s="1"/>
  <c r="AA354" i="3"/>
  <c r="X250" i="3"/>
  <c r="AD250" i="3" s="1"/>
  <c r="AE250" i="3" s="1"/>
  <c r="AB354" i="3" l="1"/>
  <c r="AA357" i="3"/>
  <c r="F354" i="3"/>
  <c r="C355" i="3" s="1"/>
  <c r="E355" i="3" s="1"/>
  <c r="K354" i="3"/>
  <c r="L354" i="3" s="1"/>
  <c r="I268" i="3"/>
  <c r="Y250" i="3"/>
  <c r="H269" i="3" l="1"/>
  <c r="N269" i="3" s="1"/>
  <c r="O269" i="3" s="1"/>
  <c r="F355" i="3"/>
  <c r="C356" i="3" s="1"/>
  <c r="E356" i="3" s="1"/>
  <c r="K355" i="3"/>
  <c r="L355" i="3" s="1"/>
  <c r="X251" i="3"/>
  <c r="AD251" i="3" s="1"/>
  <c r="AE251" i="3" s="1"/>
  <c r="F356" i="3" l="1"/>
  <c r="C357" i="3" s="1"/>
  <c r="E357" i="3" s="1"/>
  <c r="K356" i="3"/>
  <c r="L356" i="3" s="1"/>
  <c r="I269" i="3"/>
  <c r="Y251" i="3"/>
  <c r="H270" i="3" l="1"/>
  <c r="N270" i="3" s="1"/>
  <c r="O270" i="3" s="1"/>
  <c r="I270" i="3"/>
  <c r="F357" i="3"/>
  <c r="C358" i="3" s="1"/>
  <c r="E358" i="3" s="1"/>
  <c r="K357" i="3"/>
  <c r="L357" i="3" s="1"/>
  <c r="X252" i="3"/>
  <c r="AD252" i="3" s="1"/>
  <c r="AE252" i="3" s="1"/>
  <c r="F358" i="3" l="1"/>
  <c r="C359" i="3" s="1"/>
  <c r="E359" i="3" s="1"/>
  <c r="K358" i="3"/>
  <c r="L358" i="3" s="1"/>
  <c r="H271" i="3"/>
  <c r="N271" i="3" s="1"/>
  <c r="O271" i="3" s="1"/>
  <c r="Y252" i="3"/>
  <c r="I271" i="3" l="1"/>
  <c r="F359" i="3"/>
  <c r="C360" i="3" s="1"/>
  <c r="E360" i="3" s="1"/>
  <c r="K359" i="3"/>
  <c r="L359" i="3" s="1"/>
  <c r="X253" i="3"/>
  <c r="AD253" i="3" s="1"/>
  <c r="AE253" i="3" s="1"/>
  <c r="Y253" i="3" l="1"/>
  <c r="F360" i="3"/>
  <c r="C361" i="3" s="1"/>
  <c r="E361" i="3" s="1"/>
  <c r="K360" i="3"/>
  <c r="L360" i="3" s="1"/>
  <c r="H272" i="3"/>
  <c r="N272" i="3" s="1"/>
  <c r="O272" i="3" s="1"/>
  <c r="X254" i="3"/>
  <c r="AD254" i="3" s="1"/>
  <c r="AE254" i="3" s="1"/>
  <c r="I272" i="3" l="1"/>
  <c r="F361" i="3"/>
  <c r="C362" i="3" s="1"/>
  <c r="E362" i="3" s="1"/>
  <c r="K361" i="3"/>
  <c r="L361" i="3" s="1"/>
  <c r="Y254" i="3"/>
  <c r="F362" i="3" l="1"/>
  <c r="C363" i="3" s="1"/>
  <c r="E363" i="3" s="1"/>
  <c r="K362" i="3"/>
  <c r="L362" i="3" s="1"/>
  <c r="H273" i="3"/>
  <c r="N273" i="3" s="1"/>
  <c r="O273" i="3" s="1"/>
  <c r="X255" i="3"/>
  <c r="AD255" i="3" s="1"/>
  <c r="AE255" i="3" s="1"/>
  <c r="I273" i="3" l="1"/>
  <c r="F363" i="3"/>
  <c r="C364" i="3" s="1"/>
  <c r="E364" i="3" s="1"/>
  <c r="K363" i="3"/>
  <c r="L363" i="3" s="1"/>
  <c r="Y255" i="3"/>
  <c r="F364" i="3" l="1"/>
  <c r="C365" i="3" s="1"/>
  <c r="E365" i="3" s="1"/>
  <c r="K364" i="3"/>
  <c r="L364" i="3" s="1"/>
  <c r="H274" i="3"/>
  <c r="N274" i="3" s="1"/>
  <c r="O274" i="3" s="1"/>
  <c r="X256" i="3"/>
  <c r="AD256" i="3" s="1"/>
  <c r="AE256" i="3" s="1"/>
  <c r="I274" i="3" l="1"/>
  <c r="F365" i="3"/>
  <c r="C366" i="3" s="1"/>
  <c r="E366" i="3" s="1"/>
  <c r="K365" i="3"/>
  <c r="L365" i="3" s="1"/>
  <c r="Y256" i="3"/>
  <c r="F366" i="3" l="1"/>
  <c r="C367" i="3" s="1"/>
  <c r="E367" i="3" s="1"/>
  <c r="K366" i="3"/>
  <c r="L366" i="3" s="1"/>
  <c r="H275" i="3"/>
  <c r="N275" i="3" s="1"/>
  <c r="O275" i="3" s="1"/>
  <c r="X257" i="3"/>
  <c r="AD257" i="3" s="1"/>
  <c r="AE257" i="3" s="1"/>
  <c r="Y257" i="3" l="1"/>
  <c r="I275" i="3"/>
  <c r="F367" i="3"/>
  <c r="C368" i="3" s="1"/>
  <c r="E368" i="3" s="1"/>
  <c r="K367" i="3"/>
  <c r="L367" i="3" s="1"/>
  <c r="X258" i="3"/>
  <c r="AD258" i="3" s="1"/>
  <c r="AE258" i="3" s="1"/>
  <c r="F368" i="3" l="1"/>
  <c r="C369" i="3" s="1"/>
  <c r="E369" i="3" s="1"/>
  <c r="K368" i="3"/>
  <c r="L368" i="3" s="1"/>
  <c r="H276" i="3"/>
  <c r="N276" i="3" s="1"/>
  <c r="O276" i="3" s="1"/>
  <c r="Y258" i="3"/>
  <c r="I276" i="3" l="1"/>
  <c r="F369" i="3"/>
  <c r="C370" i="3" s="1"/>
  <c r="E370" i="3" s="1"/>
  <c r="K369" i="3"/>
  <c r="L369" i="3" s="1"/>
  <c r="X259" i="3"/>
  <c r="AD259" i="3" s="1"/>
  <c r="AE259" i="3" s="1"/>
  <c r="F370" i="3" l="1"/>
  <c r="C371" i="3" s="1"/>
  <c r="E371" i="3" s="1"/>
  <c r="K370" i="3"/>
  <c r="L370" i="3" s="1"/>
  <c r="H277" i="3"/>
  <c r="N277" i="3" s="1"/>
  <c r="O277" i="3" s="1"/>
  <c r="Y259" i="3"/>
  <c r="I277" i="3" l="1"/>
  <c r="F371" i="3"/>
  <c r="C372" i="3" s="1"/>
  <c r="E372" i="3" s="1"/>
  <c r="K371" i="3"/>
  <c r="L371" i="3" s="1"/>
  <c r="X260" i="3"/>
  <c r="AD260" i="3" s="1"/>
  <c r="AE260" i="3" s="1"/>
  <c r="F372" i="3" l="1"/>
  <c r="C373" i="3" s="1"/>
  <c r="E373" i="3" s="1"/>
  <c r="K372" i="3"/>
  <c r="L372" i="3" s="1"/>
  <c r="H278" i="3"/>
  <c r="N278" i="3" s="1"/>
  <c r="O278" i="3" s="1"/>
  <c r="Y260" i="3"/>
  <c r="I278" i="3" l="1"/>
  <c r="F373" i="3"/>
  <c r="C374" i="3" s="1"/>
  <c r="E374" i="3" s="1"/>
  <c r="K373" i="3"/>
  <c r="L373" i="3" s="1"/>
  <c r="X261" i="3"/>
  <c r="AD261" i="3" s="1"/>
  <c r="AE261" i="3" s="1"/>
  <c r="F374" i="3" l="1"/>
  <c r="C375" i="3" s="1"/>
  <c r="E375" i="3" s="1"/>
  <c r="K374" i="3"/>
  <c r="L374" i="3" s="1"/>
  <c r="H279" i="3"/>
  <c r="N279" i="3" s="1"/>
  <c r="O279" i="3" s="1"/>
  <c r="Y261" i="3"/>
  <c r="I279" i="3" l="1"/>
  <c r="F375" i="3"/>
  <c r="C376" i="3" s="1"/>
  <c r="E376" i="3" s="1"/>
  <c r="K375" i="3"/>
  <c r="L375" i="3" s="1"/>
  <c r="X262" i="3"/>
  <c r="AD262" i="3" s="1"/>
  <c r="AE262" i="3" s="1"/>
  <c r="F376" i="3" l="1"/>
  <c r="C377" i="3" s="1"/>
  <c r="E377" i="3" s="1"/>
  <c r="K376" i="3"/>
  <c r="L376" i="3" s="1"/>
  <c r="H280" i="3"/>
  <c r="N280" i="3" s="1"/>
  <c r="O280" i="3" s="1"/>
  <c r="Y262" i="3"/>
  <c r="I280" i="3" l="1"/>
  <c r="F377" i="3"/>
  <c r="C378" i="3" s="1"/>
  <c r="E378" i="3" s="1"/>
  <c r="K377" i="3"/>
  <c r="L377" i="3" s="1"/>
  <c r="X263" i="3"/>
  <c r="AD263" i="3" s="1"/>
  <c r="AE263" i="3" s="1"/>
  <c r="Y263" i="3" l="1"/>
  <c r="F378" i="3"/>
  <c r="C379" i="3" s="1"/>
  <c r="E379" i="3" s="1"/>
  <c r="K378" i="3"/>
  <c r="L378" i="3" s="1"/>
  <c r="H281" i="3"/>
  <c r="N281" i="3" s="1"/>
  <c r="O281" i="3" s="1"/>
  <c r="X264" i="3"/>
  <c r="AD264" i="3" s="1"/>
  <c r="AE264" i="3" s="1"/>
  <c r="F379" i="3" l="1"/>
  <c r="C380" i="3" s="1"/>
  <c r="E380" i="3" s="1"/>
  <c r="K379" i="3"/>
  <c r="L379" i="3" s="1"/>
  <c r="I281" i="3"/>
  <c r="Y264" i="3"/>
  <c r="H282" i="3" l="1"/>
  <c r="N282" i="3" s="1"/>
  <c r="O282" i="3" s="1"/>
  <c r="I282" i="3"/>
  <c r="F380" i="3"/>
  <c r="C381" i="3" s="1"/>
  <c r="E381" i="3" s="1"/>
  <c r="K380" i="3"/>
  <c r="L380" i="3" s="1"/>
  <c r="X265" i="3"/>
  <c r="AD265" i="3" s="1"/>
  <c r="AE265" i="3" s="1"/>
  <c r="Y265" i="3" l="1"/>
  <c r="H283" i="3"/>
  <c r="N283" i="3" s="1"/>
  <c r="O283" i="3" s="1"/>
  <c r="F381" i="3"/>
  <c r="C382" i="3" s="1"/>
  <c r="E382" i="3" s="1"/>
  <c r="K381" i="3"/>
  <c r="L381" i="3" s="1"/>
  <c r="X266" i="3"/>
  <c r="AD266" i="3" s="1"/>
  <c r="AE266" i="3" s="1"/>
  <c r="F382" i="3" l="1"/>
  <c r="C383" i="3" s="1"/>
  <c r="E383" i="3" s="1"/>
  <c r="K382" i="3"/>
  <c r="L382" i="3" s="1"/>
  <c r="I283" i="3"/>
  <c r="Y266" i="3"/>
  <c r="H284" i="3" l="1"/>
  <c r="N284" i="3" s="1"/>
  <c r="O284" i="3" s="1"/>
  <c r="F383" i="3"/>
  <c r="C384" i="3" s="1"/>
  <c r="E384" i="3" s="1"/>
  <c r="K383" i="3"/>
  <c r="L383" i="3" s="1"/>
  <c r="X267" i="3"/>
  <c r="AD267" i="3" s="1"/>
  <c r="AE267" i="3" s="1"/>
  <c r="F384" i="3" l="1"/>
  <c r="C385" i="3" s="1"/>
  <c r="E385" i="3" s="1"/>
  <c r="K384" i="3"/>
  <c r="L384" i="3" s="1"/>
  <c r="Y267" i="3"/>
  <c r="X268" i="3" s="1"/>
  <c r="AD268" i="3" s="1"/>
  <c r="AE268" i="3" s="1"/>
  <c r="I284" i="3"/>
  <c r="H285" i="3" l="1"/>
  <c r="N285" i="3" s="1"/>
  <c r="O285" i="3" s="1"/>
  <c r="F385" i="3"/>
  <c r="F388" i="3" s="1"/>
  <c r="K385" i="3"/>
  <c r="Y268" i="3"/>
  <c r="L385" i="3" l="1"/>
  <c r="K388" i="3"/>
  <c r="I285" i="3"/>
  <c r="X269" i="3"/>
  <c r="AD269" i="3" s="1"/>
  <c r="AE269" i="3" s="1"/>
  <c r="H286" i="3" l="1"/>
  <c r="N286" i="3" s="1"/>
  <c r="O286" i="3" s="1"/>
  <c r="Y269" i="3"/>
  <c r="I286" i="3" l="1"/>
  <c r="X270" i="3"/>
  <c r="AD270" i="3" s="1"/>
  <c r="AE270" i="3" s="1"/>
  <c r="H287" i="3" l="1"/>
  <c r="N287" i="3" s="1"/>
  <c r="O287" i="3" s="1"/>
  <c r="Y270" i="3"/>
  <c r="I287" i="3" l="1"/>
  <c r="X271" i="3"/>
  <c r="AD271" i="3" s="1"/>
  <c r="AE271" i="3" s="1"/>
  <c r="Y271" i="3" l="1"/>
  <c r="H288" i="3"/>
  <c r="N288" i="3" s="1"/>
  <c r="O288" i="3" s="1"/>
  <c r="X272" i="3"/>
  <c r="AD272" i="3" s="1"/>
  <c r="AE272" i="3" s="1"/>
  <c r="I288" i="3" l="1"/>
  <c r="Y272" i="3"/>
  <c r="X273" i="3"/>
  <c r="AD273" i="3" s="1"/>
  <c r="AE273" i="3" s="1"/>
  <c r="Y273" i="3" l="1"/>
  <c r="H289" i="3"/>
  <c r="N289" i="3" s="1"/>
  <c r="O289" i="3" s="1"/>
  <c r="X274" i="3"/>
  <c r="AD274" i="3" s="1"/>
  <c r="AE274" i="3" s="1"/>
  <c r="Y274" i="3" l="1"/>
  <c r="I289" i="3"/>
  <c r="X275" i="3"/>
  <c r="AD275" i="3" s="1"/>
  <c r="AE275" i="3" s="1"/>
  <c r="Y275" i="3"/>
  <c r="H290" i="3" l="1"/>
  <c r="N290" i="3" s="1"/>
  <c r="I290" i="3"/>
  <c r="X276" i="3"/>
  <c r="AD276" i="3" s="1"/>
  <c r="AE276" i="3" s="1"/>
  <c r="H291" i="3" l="1"/>
  <c r="N291" i="3" s="1"/>
  <c r="O291" i="3" s="1"/>
  <c r="I291" i="3"/>
  <c r="O290" i="3"/>
  <c r="Y276" i="3"/>
  <c r="H292" i="3" l="1"/>
  <c r="N292" i="3" s="1"/>
  <c r="X277" i="3"/>
  <c r="AD277" i="3" s="1"/>
  <c r="AE277" i="3" s="1"/>
  <c r="I292" i="3" l="1"/>
  <c r="O292" i="3"/>
  <c r="Y277" i="3"/>
  <c r="H293" i="3" l="1"/>
  <c r="N293" i="3" s="1"/>
  <c r="I293" i="3"/>
  <c r="X278" i="3"/>
  <c r="AD278" i="3" s="1"/>
  <c r="AE278" i="3" s="1"/>
  <c r="H294" i="3" l="1"/>
  <c r="N294" i="3" s="1"/>
  <c r="O294" i="3" s="1"/>
  <c r="I294" i="3"/>
  <c r="O293" i="3"/>
  <c r="Y278" i="3"/>
  <c r="H295" i="3" l="1"/>
  <c r="N295" i="3" s="1"/>
  <c r="I295" i="3"/>
  <c r="X279" i="3"/>
  <c r="AD279" i="3" s="1"/>
  <c r="AE279" i="3" s="1"/>
  <c r="Y279" i="3" l="1"/>
  <c r="H296" i="3"/>
  <c r="N296" i="3" s="1"/>
  <c r="O296" i="3" s="1"/>
  <c r="O295" i="3"/>
  <c r="X280" i="3"/>
  <c r="AD280" i="3" s="1"/>
  <c r="AE280" i="3" s="1"/>
  <c r="I296" i="3" l="1"/>
  <c r="Y280" i="3"/>
  <c r="H297" i="3" l="1"/>
  <c r="N297" i="3" s="1"/>
  <c r="X281" i="3"/>
  <c r="AD281" i="3" s="1"/>
  <c r="AE281" i="3" s="1"/>
  <c r="O297" i="3" l="1"/>
  <c r="I297" i="3"/>
  <c r="Y281" i="3"/>
  <c r="H298" i="3" l="1"/>
  <c r="N298" i="3" s="1"/>
  <c r="O298" i="3" s="1"/>
  <c r="X282" i="3"/>
  <c r="AD282" i="3" s="1"/>
  <c r="AE282" i="3" s="1"/>
  <c r="I298" i="3" l="1"/>
  <c r="Y282" i="3"/>
  <c r="H299" i="3" l="1"/>
  <c r="N299" i="3" s="1"/>
  <c r="O299" i="3" s="1"/>
  <c r="X283" i="3"/>
  <c r="AD283" i="3" s="1"/>
  <c r="AE283" i="3" s="1"/>
  <c r="Y283" i="3" l="1"/>
  <c r="I299" i="3"/>
  <c r="X284" i="3"/>
  <c r="AD284" i="3" s="1"/>
  <c r="AE284" i="3" s="1"/>
  <c r="H300" i="3" l="1"/>
  <c r="N300" i="3" s="1"/>
  <c r="O300" i="3" s="1"/>
  <c r="I300" i="3"/>
  <c r="Y284" i="3"/>
  <c r="H301" i="3" l="1"/>
  <c r="N301" i="3" s="1"/>
  <c r="O301" i="3" s="1"/>
  <c r="I301" i="3"/>
  <c r="X285" i="3"/>
  <c r="AD285" i="3" s="1"/>
  <c r="AE285" i="3" s="1"/>
  <c r="H302" i="3" l="1"/>
  <c r="N302" i="3" s="1"/>
  <c r="O302" i="3" s="1"/>
  <c r="I302" i="3"/>
  <c r="Y285" i="3"/>
  <c r="H303" i="3" l="1"/>
  <c r="N303" i="3" s="1"/>
  <c r="O303" i="3" s="1"/>
  <c r="X286" i="3"/>
  <c r="AD286" i="3" s="1"/>
  <c r="AE286" i="3" s="1"/>
  <c r="I303" i="3" l="1"/>
  <c r="Y286" i="3"/>
  <c r="H304" i="3" l="1"/>
  <c r="N304" i="3" s="1"/>
  <c r="O304" i="3" s="1"/>
  <c r="X287" i="3"/>
  <c r="AD287" i="3" s="1"/>
  <c r="AE287" i="3" s="1"/>
  <c r="Y287" i="3" l="1"/>
  <c r="I304" i="3"/>
  <c r="X288" i="3"/>
  <c r="AD288" i="3" s="1"/>
  <c r="AE288" i="3" s="1"/>
  <c r="H305" i="3" l="1"/>
  <c r="N305" i="3" s="1"/>
  <c r="O305" i="3" s="1"/>
  <c r="Y288" i="3"/>
  <c r="I305" i="3" l="1"/>
  <c r="X289" i="3"/>
  <c r="AD289" i="3" s="1"/>
  <c r="AE289" i="3" s="1"/>
  <c r="H306" i="3" l="1"/>
  <c r="N306" i="3" s="1"/>
  <c r="O306" i="3" s="1"/>
  <c r="Y289" i="3"/>
  <c r="I306" i="3" l="1"/>
  <c r="X290" i="3"/>
  <c r="AD290" i="3" s="1"/>
  <c r="AE290" i="3" s="1"/>
  <c r="H307" i="3" l="1"/>
  <c r="N307" i="3" s="1"/>
  <c r="O307" i="3" s="1"/>
  <c r="Y290" i="3"/>
  <c r="I307" i="3" l="1"/>
  <c r="X291" i="3"/>
  <c r="AD291" i="3" s="1"/>
  <c r="AE291" i="3" s="1"/>
  <c r="H308" i="3" l="1"/>
  <c r="N308" i="3" s="1"/>
  <c r="O308" i="3" s="1"/>
  <c r="I308" i="3"/>
  <c r="Y291" i="3"/>
  <c r="H309" i="3" l="1"/>
  <c r="N309" i="3" s="1"/>
  <c r="O309" i="3" s="1"/>
  <c r="X292" i="3"/>
  <c r="AD292" i="3" s="1"/>
  <c r="AE292" i="3" s="1"/>
  <c r="I309" i="3" l="1"/>
  <c r="Y292" i="3"/>
  <c r="H310" i="3" l="1"/>
  <c r="N310" i="3" s="1"/>
  <c r="O310" i="3" s="1"/>
  <c r="I310" i="3"/>
  <c r="X293" i="3"/>
  <c r="AD293" i="3" s="1"/>
  <c r="AE293" i="3" s="1"/>
  <c r="H311" i="3" l="1"/>
  <c r="N311" i="3" s="1"/>
  <c r="O311" i="3" s="1"/>
  <c r="Y293" i="3"/>
  <c r="I311" i="3" l="1"/>
  <c r="X294" i="3"/>
  <c r="AD294" i="3" s="1"/>
  <c r="AE294" i="3" s="1"/>
  <c r="H312" i="3" l="1"/>
  <c r="N312" i="3" s="1"/>
  <c r="O312" i="3" s="1"/>
  <c r="Y294" i="3"/>
  <c r="I312" i="3" l="1"/>
  <c r="X295" i="3"/>
  <c r="AD295" i="3" s="1"/>
  <c r="AE295" i="3" s="1"/>
  <c r="H313" i="3" l="1"/>
  <c r="N313" i="3" s="1"/>
  <c r="O313" i="3" s="1"/>
  <c r="Y295" i="3"/>
  <c r="I313" i="3" l="1"/>
  <c r="X296" i="3"/>
  <c r="AD296" i="3" s="1"/>
  <c r="AE296" i="3" s="1"/>
  <c r="H314" i="3" l="1"/>
  <c r="N314" i="3" s="1"/>
  <c r="O314" i="3" s="1"/>
  <c r="Y296" i="3"/>
  <c r="I314" i="3" l="1"/>
  <c r="X297" i="3"/>
  <c r="AD297" i="3" s="1"/>
  <c r="AE297" i="3" s="1"/>
  <c r="Y297" i="3" l="1"/>
  <c r="H315" i="3"/>
  <c r="N315" i="3" s="1"/>
  <c r="O315" i="3" s="1"/>
  <c r="X298" i="3"/>
  <c r="AD298" i="3" s="1"/>
  <c r="AE298" i="3" s="1"/>
  <c r="I315" i="3" l="1"/>
  <c r="Y298" i="3"/>
  <c r="H316" i="3" l="1"/>
  <c r="N316" i="3" s="1"/>
  <c r="O316" i="3" s="1"/>
  <c r="I316" i="3"/>
  <c r="X299" i="3"/>
  <c r="AD299" i="3" s="1"/>
  <c r="AE299" i="3" s="1"/>
  <c r="H317" i="3" l="1"/>
  <c r="N317" i="3" s="1"/>
  <c r="O317" i="3" s="1"/>
  <c r="Y299" i="3"/>
  <c r="I317" i="3" l="1"/>
  <c r="X300" i="3"/>
  <c r="AD300" i="3" s="1"/>
  <c r="AE300" i="3" s="1"/>
  <c r="H318" i="3" l="1"/>
  <c r="N318" i="3" s="1"/>
  <c r="O318" i="3" s="1"/>
  <c r="Y300" i="3"/>
  <c r="I318" i="3" l="1"/>
  <c r="X301" i="3"/>
  <c r="AD301" i="3" s="1"/>
  <c r="AE301" i="3" s="1"/>
  <c r="H319" i="3" l="1"/>
  <c r="N319" i="3" s="1"/>
  <c r="O319" i="3" s="1"/>
  <c r="I319" i="3"/>
  <c r="Y301" i="3"/>
  <c r="H320" i="3" l="1"/>
  <c r="N320" i="3" s="1"/>
  <c r="O320" i="3" s="1"/>
  <c r="X302" i="3"/>
  <c r="AD302" i="3" s="1"/>
  <c r="AE302" i="3" s="1"/>
  <c r="I320" i="3" l="1"/>
  <c r="Y302" i="3"/>
  <c r="H321" i="3" l="1"/>
  <c r="N321" i="3" s="1"/>
  <c r="O321" i="3" s="1"/>
  <c r="I321" i="3"/>
  <c r="X303" i="3"/>
  <c r="AD303" i="3" s="1"/>
  <c r="AE303" i="3" s="1"/>
  <c r="H322" i="3" l="1"/>
  <c r="N322" i="3" s="1"/>
  <c r="O322" i="3" s="1"/>
  <c r="Y303" i="3"/>
  <c r="I322" i="3" l="1"/>
  <c r="X304" i="3"/>
  <c r="AD304" i="3" s="1"/>
  <c r="AE304" i="3" s="1"/>
  <c r="H323" i="3" l="1"/>
  <c r="N323" i="3" s="1"/>
  <c r="O323" i="3" s="1"/>
  <c r="I323" i="3"/>
  <c r="Y304" i="3"/>
  <c r="H324" i="3" l="1"/>
  <c r="N324" i="3" s="1"/>
  <c r="O324" i="3" s="1"/>
  <c r="X305" i="3"/>
  <c r="AD305" i="3" s="1"/>
  <c r="AE305" i="3" s="1"/>
  <c r="I324" i="3" l="1"/>
  <c r="Y305" i="3"/>
  <c r="H325" i="3" l="1"/>
  <c r="N325" i="3" s="1"/>
  <c r="O325" i="3" s="1"/>
  <c r="I325" i="3"/>
  <c r="X306" i="3"/>
  <c r="AD306" i="3" s="1"/>
  <c r="AE306" i="3" s="1"/>
  <c r="H326" i="3" l="1"/>
  <c r="N326" i="3" s="1"/>
  <c r="O326" i="3" s="1"/>
  <c r="Y306" i="3"/>
  <c r="I326" i="3" l="1"/>
  <c r="X307" i="3"/>
  <c r="AD307" i="3" s="1"/>
  <c r="AE307" i="3" s="1"/>
  <c r="H327" i="3" l="1"/>
  <c r="N327" i="3" s="1"/>
  <c r="O327" i="3" s="1"/>
  <c r="Y307" i="3"/>
  <c r="I327" i="3" l="1"/>
  <c r="X308" i="3"/>
  <c r="AD308" i="3" s="1"/>
  <c r="AE308" i="3" s="1"/>
  <c r="H328" i="3" l="1"/>
  <c r="N328" i="3" s="1"/>
  <c r="O328" i="3" s="1"/>
  <c r="I328" i="3"/>
  <c r="Y308" i="3"/>
  <c r="H329" i="3" l="1"/>
  <c r="N329" i="3" s="1"/>
  <c r="O329" i="3" s="1"/>
  <c r="X309" i="3"/>
  <c r="AD309" i="3" s="1"/>
  <c r="AE309" i="3" s="1"/>
  <c r="I329" i="3" l="1"/>
  <c r="Y309" i="3"/>
  <c r="X310" i="3" s="1"/>
  <c r="AD310" i="3" s="1"/>
  <c r="AE310" i="3" s="1"/>
  <c r="H330" i="3" l="1"/>
  <c r="N330" i="3" s="1"/>
  <c r="O330" i="3" s="1"/>
  <c r="I330" i="3"/>
  <c r="Y310" i="3"/>
  <c r="H331" i="3" l="1"/>
  <c r="N331" i="3" s="1"/>
  <c r="O331" i="3" s="1"/>
  <c r="X311" i="3"/>
  <c r="AD311" i="3" s="1"/>
  <c r="AE311" i="3" s="1"/>
  <c r="I331" i="3" l="1"/>
  <c r="Y311" i="3"/>
  <c r="H332" i="3" l="1"/>
  <c r="N332" i="3" s="1"/>
  <c r="O332" i="3" s="1"/>
  <c r="I332" i="3"/>
  <c r="X312" i="3"/>
  <c r="AD312" i="3" s="1"/>
  <c r="AE312" i="3" s="1"/>
  <c r="H333" i="3" l="1"/>
  <c r="N333" i="3" s="1"/>
  <c r="O333" i="3" s="1"/>
  <c r="Y312" i="3"/>
  <c r="I333" i="3" l="1"/>
  <c r="X313" i="3"/>
  <c r="AD313" i="3" s="1"/>
  <c r="AE313" i="3" s="1"/>
  <c r="I334" i="3" l="1"/>
  <c r="H334" i="3"/>
  <c r="N334" i="3" s="1"/>
  <c r="O334" i="3" s="1"/>
  <c r="Y313" i="3"/>
  <c r="H335" i="3" l="1"/>
  <c r="N335" i="3" s="1"/>
  <c r="O335" i="3" s="1"/>
  <c r="X314" i="3"/>
  <c r="AD314" i="3" s="1"/>
  <c r="AE314" i="3" s="1"/>
  <c r="I335" i="3" l="1"/>
  <c r="Y314" i="3"/>
  <c r="H336" i="3" l="1"/>
  <c r="N336" i="3" s="1"/>
  <c r="O336" i="3" s="1"/>
  <c r="X315" i="3"/>
  <c r="AD315" i="3" s="1"/>
  <c r="AE315" i="3" s="1"/>
  <c r="Y315" i="3" l="1"/>
  <c r="I336" i="3"/>
  <c r="X316" i="3"/>
  <c r="AD316" i="3" s="1"/>
  <c r="AE316" i="3" s="1"/>
  <c r="H337" i="3" l="1"/>
  <c r="N337" i="3" s="1"/>
  <c r="O337" i="3" s="1"/>
  <c r="Y316" i="3"/>
  <c r="I337" i="3" l="1"/>
  <c r="X317" i="3"/>
  <c r="AD317" i="3" s="1"/>
  <c r="AE317" i="3" s="1"/>
  <c r="H338" i="3" l="1"/>
  <c r="N338" i="3" s="1"/>
  <c r="O338" i="3" s="1"/>
  <c r="Y317" i="3"/>
  <c r="I338" i="3" l="1"/>
  <c r="X318" i="3"/>
  <c r="AD318" i="3" s="1"/>
  <c r="AE318" i="3" s="1"/>
  <c r="H339" i="3" l="1"/>
  <c r="N339" i="3" s="1"/>
  <c r="O339" i="3" s="1"/>
  <c r="I339" i="3"/>
  <c r="Y318" i="3"/>
  <c r="H340" i="3" l="1"/>
  <c r="N340" i="3" s="1"/>
  <c r="O340" i="3" s="1"/>
  <c r="X319" i="3"/>
  <c r="AD319" i="3" s="1"/>
  <c r="AE319" i="3" s="1"/>
  <c r="Y319" i="3" l="1"/>
  <c r="I340" i="3"/>
  <c r="X320" i="3"/>
  <c r="AD320" i="3" s="1"/>
  <c r="AE320" i="3" s="1"/>
  <c r="H341" i="3" l="1"/>
  <c r="N341" i="3" s="1"/>
  <c r="O341" i="3" s="1"/>
  <c r="Y320" i="3"/>
  <c r="I341" i="3" l="1"/>
  <c r="X321" i="3"/>
  <c r="AD321" i="3" s="1"/>
  <c r="AE321" i="3" s="1"/>
  <c r="H342" i="3" l="1"/>
  <c r="N342" i="3" s="1"/>
  <c r="O342" i="3" s="1"/>
  <c r="I342" i="3"/>
  <c r="Y321" i="3"/>
  <c r="H343" i="3" l="1"/>
  <c r="N343" i="3" s="1"/>
  <c r="O343" i="3" s="1"/>
  <c r="X322" i="3"/>
  <c r="AD322" i="3" s="1"/>
  <c r="AE322" i="3" s="1"/>
  <c r="I343" i="3" l="1"/>
  <c r="Y322" i="3"/>
  <c r="I344" i="3" l="1"/>
  <c r="H344" i="3"/>
  <c r="N344" i="3" s="1"/>
  <c r="O344" i="3" s="1"/>
  <c r="X323" i="3"/>
  <c r="AD323" i="3" s="1"/>
  <c r="AE323" i="3" s="1"/>
  <c r="H345" i="3" l="1"/>
  <c r="N345" i="3" s="1"/>
  <c r="O345" i="3" s="1"/>
  <c r="I345" i="3"/>
  <c r="Y323" i="3"/>
  <c r="H346" i="3" l="1"/>
  <c r="N346" i="3" s="1"/>
  <c r="O346" i="3" s="1"/>
  <c r="I346" i="3"/>
  <c r="X324" i="3"/>
  <c r="AD324" i="3" s="1"/>
  <c r="AE324" i="3" s="1"/>
  <c r="H347" i="3" l="1"/>
  <c r="N347" i="3" s="1"/>
  <c r="O347" i="3" s="1"/>
  <c r="I347" i="3"/>
  <c r="Y324" i="3"/>
  <c r="H348" i="3" l="1"/>
  <c r="N348" i="3" s="1"/>
  <c r="O348" i="3" s="1"/>
  <c r="I348" i="3"/>
  <c r="X325" i="3"/>
  <c r="AD325" i="3" s="1"/>
  <c r="AE325" i="3" s="1"/>
  <c r="H349" i="3" l="1"/>
  <c r="N349" i="3" s="1"/>
  <c r="O349" i="3" s="1"/>
  <c r="I349" i="3"/>
  <c r="Y325" i="3"/>
  <c r="H350" i="3" l="1"/>
  <c r="N350" i="3" s="1"/>
  <c r="O350" i="3" s="1"/>
  <c r="I350" i="3"/>
  <c r="X326" i="3"/>
  <c r="AD326" i="3" s="1"/>
  <c r="AE326" i="3" s="1"/>
  <c r="H351" i="3" l="1"/>
  <c r="N351" i="3" s="1"/>
  <c r="O351" i="3" s="1"/>
  <c r="Y326" i="3"/>
  <c r="I351" i="3" l="1"/>
  <c r="X327" i="3"/>
  <c r="AD327" i="3" s="1"/>
  <c r="AE327" i="3" s="1"/>
  <c r="H352" i="3" l="1"/>
  <c r="N352" i="3" s="1"/>
  <c r="O352" i="3" s="1"/>
  <c r="Y327" i="3"/>
  <c r="I352" i="3" l="1"/>
  <c r="X328" i="3"/>
  <c r="AD328" i="3" s="1"/>
  <c r="AE328" i="3" s="1"/>
  <c r="H353" i="3" l="1"/>
  <c r="N353" i="3" s="1"/>
  <c r="O353" i="3" s="1"/>
  <c r="I353" i="3"/>
  <c r="Y328" i="3"/>
  <c r="H354" i="3" l="1"/>
  <c r="N354" i="3" s="1"/>
  <c r="O354" i="3" s="1"/>
  <c r="I354" i="3"/>
  <c r="X329" i="3"/>
  <c r="AD329" i="3" s="1"/>
  <c r="AE329" i="3" s="1"/>
  <c r="H355" i="3" l="1"/>
  <c r="N355" i="3" s="1"/>
  <c r="O355" i="3" s="1"/>
  <c r="Y329" i="3"/>
  <c r="I355" i="3" l="1"/>
  <c r="X330" i="3"/>
  <c r="AD330" i="3" s="1"/>
  <c r="AE330" i="3" s="1"/>
  <c r="H356" i="3" l="1"/>
  <c r="N356" i="3" s="1"/>
  <c r="O356" i="3" s="1"/>
  <c r="Y330" i="3"/>
  <c r="I356" i="3" l="1"/>
  <c r="X331" i="3"/>
  <c r="AD331" i="3" s="1"/>
  <c r="AE331" i="3" s="1"/>
  <c r="H357" i="3" l="1"/>
  <c r="N357" i="3" s="1"/>
  <c r="O357" i="3" s="1"/>
  <c r="Y331" i="3"/>
  <c r="I357" i="3" l="1"/>
  <c r="X332" i="3"/>
  <c r="AD332" i="3" s="1"/>
  <c r="AE332" i="3" s="1"/>
  <c r="H358" i="3" l="1"/>
  <c r="N358" i="3" s="1"/>
  <c r="O358" i="3" s="1"/>
  <c r="I358" i="3"/>
  <c r="Y332" i="3"/>
  <c r="H359" i="3" l="1"/>
  <c r="N359" i="3" s="1"/>
  <c r="O359" i="3" s="1"/>
  <c r="I359" i="3"/>
  <c r="X333" i="3"/>
  <c r="AD333" i="3" s="1"/>
  <c r="AE333" i="3" s="1"/>
  <c r="H360" i="3" l="1"/>
  <c r="N360" i="3" s="1"/>
  <c r="O360" i="3" s="1"/>
  <c r="I360" i="3"/>
  <c r="Y333" i="3"/>
  <c r="H361" i="3" l="1"/>
  <c r="N361" i="3" s="1"/>
  <c r="O361" i="3" s="1"/>
  <c r="X334" i="3"/>
  <c r="AD334" i="3" s="1"/>
  <c r="AE334" i="3" s="1"/>
  <c r="I361" i="3" l="1"/>
  <c r="Y334" i="3"/>
  <c r="H362" i="3" l="1"/>
  <c r="N362" i="3" s="1"/>
  <c r="O362" i="3" s="1"/>
  <c r="I362" i="3"/>
  <c r="X335" i="3"/>
  <c r="AD335" i="3" s="1"/>
  <c r="AE335" i="3" s="1"/>
  <c r="Y335" i="3" l="1"/>
  <c r="H363" i="3"/>
  <c r="N363" i="3" s="1"/>
  <c r="O363" i="3" s="1"/>
  <c r="I363" i="3"/>
  <c r="X336" i="3"/>
  <c r="AD336" i="3" s="1"/>
  <c r="AE336" i="3" s="1"/>
  <c r="H364" i="3" l="1"/>
  <c r="N364" i="3" s="1"/>
  <c r="O364" i="3" s="1"/>
  <c r="Y336" i="3"/>
  <c r="I364" i="3" l="1"/>
  <c r="X337" i="3"/>
  <c r="AD337" i="3" s="1"/>
  <c r="AE337" i="3" s="1"/>
  <c r="Y337" i="3" l="1"/>
  <c r="H365" i="3"/>
  <c r="N365" i="3" s="1"/>
  <c r="O365" i="3" s="1"/>
  <c r="I365" i="3"/>
  <c r="X338" i="3"/>
  <c r="AD338" i="3" s="1"/>
  <c r="AE338" i="3" s="1"/>
  <c r="H366" i="3" l="1"/>
  <c r="N366" i="3" s="1"/>
  <c r="O366" i="3" s="1"/>
  <c r="I366" i="3"/>
  <c r="Y338" i="3"/>
  <c r="H367" i="3" l="1"/>
  <c r="N367" i="3" s="1"/>
  <c r="O367" i="3" s="1"/>
  <c r="I367" i="3"/>
  <c r="X339" i="3"/>
  <c r="AD339" i="3" s="1"/>
  <c r="AE339" i="3" s="1"/>
  <c r="Y339" i="3" l="1"/>
  <c r="H368" i="3"/>
  <c r="N368" i="3" s="1"/>
  <c r="O368" i="3" s="1"/>
  <c r="I368" i="3"/>
  <c r="X340" i="3"/>
  <c r="AD340" i="3" s="1"/>
  <c r="AE340" i="3" s="1"/>
  <c r="H369" i="3" l="1"/>
  <c r="N369" i="3" s="1"/>
  <c r="O369" i="3" s="1"/>
  <c r="I369" i="3"/>
  <c r="Y340" i="3"/>
  <c r="H370" i="3" l="1"/>
  <c r="N370" i="3" s="1"/>
  <c r="O370" i="3" s="1"/>
  <c r="X341" i="3"/>
  <c r="AD341" i="3" s="1"/>
  <c r="AE341" i="3" s="1"/>
  <c r="I370" i="3" l="1"/>
  <c r="Y341" i="3"/>
  <c r="H371" i="3" l="1"/>
  <c r="N371" i="3" s="1"/>
  <c r="O371" i="3" s="1"/>
  <c r="I371" i="3"/>
  <c r="X342" i="3"/>
  <c r="AD342" i="3" s="1"/>
  <c r="AE342" i="3" s="1"/>
  <c r="H372" i="3" l="1"/>
  <c r="N372" i="3" s="1"/>
  <c r="O372" i="3" s="1"/>
  <c r="I372" i="3"/>
  <c r="Y342" i="3"/>
  <c r="H373" i="3" l="1"/>
  <c r="N373" i="3" s="1"/>
  <c r="O373" i="3" s="1"/>
  <c r="I373" i="3"/>
  <c r="X343" i="3"/>
  <c r="AD343" i="3" s="1"/>
  <c r="AE343" i="3" s="1"/>
  <c r="H374" i="3" l="1"/>
  <c r="N374" i="3" s="1"/>
  <c r="O374" i="3" s="1"/>
  <c r="I374" i="3"/>
  <c r="Y343" i="3"/>
  <c r="H375" i="3" l="1"/>
  <c r="N375" i="3" s="1"/>
  <c r="O375" i="3" s="1"/>
  <c r="I375" i="3"/>
  <c r="X344" i="3"/>
  <c r="AD344" i="3" s="1"/>
  <c r="AE344" i="3" s="1"/>
  <c r="H376" i="3" l="1"/>
  <c r="N376" i="3" s="1"/>
  <c r="O376" i="3" s="1"/>
  <c r="I376" i="3"/>
  <c r="Y344" i="3"/>
  <c r="H377" i="3" l="1"/>
  <c r="N377" i="3" s="1"/>
  <c r="O377" i="3" s="1"/>
  <c r="I377" i="3"/>
  <c r="X345" i="3"/>
  <c r="AD345" i="3" s="1"/>
  <c r="AE345" i="3" s="1"/>
  <c r="H378" i="3" l="1"/>
  <c r="N378" i="3" s="1"/>
  <c r="O378" i="3" s="1"/>
  <c r="I378" i="3"/>
  <c r="Y345" i="3"/>
  <c r="H379" i="3" l="1"/>
  <c r="N379" i="3" s="1"/>
  <c r="O379" i="3" s="1"/>
  <c r="I379" i="3"/>
  <c r="X346" i="3"/>
  <c r="AD346" i="3" s="1"/>
  <c r="AE346" i="3" s="1"/>
  <c r="H380" i="3" l="1"/>
  <c r="N380" i="3" s="1"/>
  <c r="O380" i="3" s="1"/>
  <c r="I380" i="3"/>
  <c r="Y346" i="3"/>
  <c r="H381" i="3" l="1"/>
  <c r="N381" i="3" s="1"/>
  <c r="O381" i="3" s="1"/>
  <c r="I381" i="3"/>
  <c r="X347" i="3"/>
  <c r="AD347" i="3" s="1"/>
  <c r="AE347" i="3" s="1"/>
  <c r="H382" i="3" l="1"/>
  <c r="N382" i="3" s="1"/>
  <c r="O382" i="3" s="1"/>
  <c r="I382" i="3"/>
  <c r="Y347" i="3"/>
  <c r="X348" i="3" s="1"/>
  <c r="AD348" i="3" s="1"/>
  <c r="AE348" i="3" s="1"/>
  <c r="H383" i="3" l="1"/>
  <c r="N383" i="3" s="1"/>
  <c r="O383" i="3" s="1"/>
  <c r="I383" i="3"/>
  <c r="Y348" i="3"/>
  <c r="H384" i="3" l="1"/>
  <c r="N384" i="3" s="1"/>
  <c r="O384" i="3" s="1"/>
  <c r="I384" i="3"/>
  <c r="X349" i="3"/>
  <c r="AD349" i="3" s="1"/>
  <c r="AE349" i="3" s="1"/>
  <c r="H385" i="3" l="1"/>
  <c r="N385" i="3" s="1"/>
  <c r="I385" i="3"/>
  <c r="Y349" i="3"/>
  <c r="O385" i="3" l="1"/>
  <c r="N388" i="3"/>
  <c r="X350" i="3"/>
  <c r="AD350" i="3" s="1"/>
  <c r="AE350" i="3" s="1"/>
  <c r="Y350" i="3" l="1"/>
  <c r="X351" i="3" l="1"/>
  <c r="AD351" i="3" s="1"/>
  <c r="AE351" i="3" s="1"/>
  <c r="Y351" i="3" l="1"/>
  <c r="X352" i="3" l="1"/>
  <c r="AD352" i="3" s="1"/>
  <c r="AE352" i="3" s="1"/>
  <c r="Y352" i="3" l="1"/>
  <c r="X353" i="3" l="1"/>
  <c r="AD353" i="3" s="1"/>
  <c r="AE353" i="3" s="1"/>
  <c r="Y353" i="3" l="1"/>
  <c r="X354" i="3" l="1"/>
  <c r="AD354" i="3" s="1"/>
  <c r="AE354" i="3" l="1"/>
  <c r="AD357" i="3"/>
  <c r="Y354" i="3"/>
</calcChain>
</file>

<file path=xl/sharedStrings.xml><?xml version="1.0" encoding="utf-8"?>
<sst xmlns="http://schemas.openxmlformats.org/spreadsheetml/2006/main" count="166" uniqueCount="107">
  <si>
    <t>Lease Name</t>
  </si>
  <si>
    <t>Lease Start Date</t>
  </si>
  <si>
    <t>Lease Termination Date</t>
  </si>
  <si>
    <t>PV at inception</t>
  </si>
  <si>
    <t>Inception balances:</t>
  </si>
  <si>
    <t>Rate</t>
  </si>
  <si>
    <t>ARO Liab</t>
  </si>
  <si>
    <t>Projected cashflow</t>
  </si>
  <si>
    <t>Brink's Practical Expedient ARO Analysis</t>
  </si>
  <si>
    <t>ARO Global Accounting Policy</t>
  </si>
  <si>
    <t>Branch/ ID#</t>
  </si>
  <si>
    <t>Current Period End</t>
  </si>
  <si>
    <t>Lease Duration</t>
  </si>
  <si>
    <t>#Yrs Passed</t>
  </si>
  <si>
    <t>Estimated ARO Cost</t>
  </si>
  <si>
    <t>Total Settlement Period from Start</t>
  </si>
  <si>
    <t>Est 3rd party cost</t>
  </si>
  <si>
    <t>Inflation rate</t>
  </si>
  <si>
    <t>Lease 1</t>
  </si>
  <si>
    <t>Lease 2</t>
  </si>
  <si>
    <t>Lease 3</t>
  </si>
  <si>
    <t>Lease 4</t>
  </si>
  <si>
    <t>Lease 5</t>
  </si>
  <si>
    <t>Lease 6</t>
  </si>
  <si>
    <t>Lease 7</t>
  </si>
  <si>
    <t>Lease 8</t>
  </si>
  <si>
    <t>Lease 9</t>
  </si>
  <si>
    <t>Lease 10</t>
  </si>
  <si>
    <t>Lease 11</t>
  </si>
  <si>
    <t>Lease 12</t>
  </si>
  <si>
    <t>Lease 13</t>
  </si>
  <si>
    <t>Lease 14</t>
  </si>
  <si>
    <t>Lease 15</t>
  </si>
  <si>
    <t>Check</t>
  </si>
  <si>
    <t>Diff</t>
  </si>
  <si>
    <t>Discount Rate</t>
  </si>
  <si>
    <t>Definitions:</t>
  </si>
  <si>
    <t>A potential settlement date may extend beyond the initial lease term.  However, entities shall not use potential settlement dates which extend more than 20 years past the initial lease term.</t>
  </si>
  <si>
    <t>1.</t>
  </si>
  <si>
    <t>2.</t>
  </si>
  <si>
    <t>Inflation Rate</t>
  </si>
  <si>
    <t>3.</t>
  </si>
  <si>
    <t>4.</t>
  </si>
  <si>
    <t>5.</t>
  </si>
  <si>
    <t>6.</t>
  </si>
  <si>
    <t>Estimated ARO costs</t>
  </si>
  <si>
    <t>Instructions:</t>
  </si>
  <si>
    <t>Ensure Average and Total formulas for each Tranche are updated to include all leases in each tranche.</t>
  </si>
  <si>
    <t>ARO Asset</t>
  </si>
  <si>
    <t>Accretion Exp</t>
  </si>
  <si>
    <t>Debit</t>
  </si>
  <si>
    <t>Credit</t>
  </si>
  <si>
    <t>Dep Exp</t>
  </si>
  <si>
    <t>Entry 1</t>
  </si>
  <si>
    <t>Entry 2</t>
  </si>
  <si>
    <t>Accretion Expense</t>
  </si>
  <si>
    <t>Depreciation Expense</t>
  </si>
  <si>
    <t>ARO Liability - Short term</t>
  </si>
  <si>
    <t>ARO Liability - Long term</t>
  </si>
  <si>
    <t>6400_100 or 7100_100</t>
  </si>
  <si>
    <t>6400_45 or 7100_45</t>
  </si>
  <si>
    <t>2040_300</t>
  </si>
  <si>
    <t>2170_200</t>
  </si>
  <si>
    <t>1910_210</t>
  </si>
  <si>
    <t>HFM Account Number</t>
  </si>
  <si>
    <t>7.</t>
  </si>
  <si>
    <t>8.</t>
  </si>
  <si>
    <t>ARO Costing' tab</t>
  </si>
  <si>
    <t>Liab Accretion' tab</t>
  </si>
  <si>
    <t>9.</t>
  </si>
  <si>
    <t>10.</t>
  </si>
  <si>
    <t>Populate an accretion table in the 'Liab Accretion' tab for each Tranche identified on the 'ARO Costing' tab.</t>
  </si>
  <si>
    <t>The date the signed lease agreement started.</t>
  </si>
  <si>
    <t>The date the signed lease agreement is expected to end (including any renewal options that management expects to exercise).</t>
  </si>
  <si>
    <t>The inflation rate is typically expressed as a percentage and reported through a national index (for example, US CPI).  It measures how fast prices for goods and services rise over time, or how much one unit of currency buys now compared to one unit of currency at a given time in the past.</t>
  </si>
  <si>
    <t>Estimated Years to Settlement (from Current Period End)</t>
  </si>
  <si>
    <t>Denotes an input field.</t>
  </si>
  <si>
    <t>ARO Asset - Accum Dep</t>
  </si>
  <si>
    <t>1920_210</t>
  </si>
  <si>
    <t>Estimated Years to Settlement (from current period end)</t>
  </si>
  <si>
    <t>Avg Lease Duration</t>
  </si>
  <si>
    <t>Avg Settlement Period</t>
  </si>
  <si>
    <t>Obtain an inventory of all leases that contain an ARO obligation for which the respective ARO is currently not recorded.</t>
  </si>
  <si>
    <t>Separate these leases into different groups ("Tranches"). To determine the groupings, compare lease start dates and the risk-free rate and inflation rate at the time of each lease inception.  Group leases with similar rates and start dates together.  For example, if the risk-free rate did not change significantly from 2004-2006, but then dropped in 2007, group all leases starting in 2004-2006 in one tranche and remaining leases from 2007 - 2013 in the second tranche.  There can be more than two tranches.  The attached is just an example.  Note that the classification of these leases in various tranches can be judgmental.  Please contact BCO Corporate Accounting for guidance on determining appropriate groupings and the applicable credit adjusted risk-free rates or inflation rates to apply on the 'ARO Costing' tab.</t>
  </si>
  <si>
    <t>This should represent the number of years from the current period end to the date in which the entity expects to exit the lease and restore the property to its original condition. Management must determine its best estimate of the potential settlement date based on entity's past practice, industry practice, management's intent and estimated economic life of asset.</t>
  </si>
  <si>
    <t>Inflation Rate at Lease Start Date</t>
  </si>
  <si>
    <r>
      <t xml:space="preserve">Tranche 1 </t>
    </r>
    <r>
      <rPr>
        <b/>
        <sz val="11"/>
        <color rgb="FF0070C0"/>
        <rFont val="Calibri"/>
        <family val="2"/>
        <scheme val="minor"/>
      </rPr>
      <t>Average</t>
    </r>
    <r>
      <rPr>
        <b/>
        <sz val="11"/>
        <color theme="1"/>
        <rFont val="Calibri"/>
        <family val="2"/>
        <scheme val="minor"/>
      </rPr>
      <t xml:space="preserve"> or Total</t>
    </r>
  </si>
  <si>
    <r>
      <t xml:space="preserve">Tranche 2 </t>
    </r>
    <r>
      <rPr>
        <b/>
        <sz val="11"/>
        <color rgb="FF0070C0"/>
        <rFont val="Calibri"/>
        <family val="2"/>
        <scheme val="minor"/>
      </rPr>
      <t>Average</t>
    </r>
    <r>
      <rPr>
        <b/>
        <sz val="11"/>
        <color theme="1"/>
        <rFont val="Calibri"/>
        <family val="2"/>
        <scheme val="minor"/>
      </rPr>
      <t xml:space="preserve"> or Total</t>
    </r>
  </si>
  <si>
    <t>Complete the 'ARO Costing' tab with: (1) Lease Name, (2) Lease Start Date, (3) Lease Termination Date, (4) Current Period End, (5) Inflation Rate, (6) Estimated ARO Costs, and (7) Estimated Years to ARO Settlement Date for each lease.</t>
  </si>
  <si>
    <r>
      <rPr>
        <u/>
        <sz val="10"/>
        <rFont val="Arial"/>
        <family val="2"/>
      </rPr>
      <t>Note:</t>
    </r>
    <r>
      <rPr>
        <sz val="10"/>
        <rFont val="Arial"/>
        <family val="2"/>
      </rPr>
      <t xml:space="preserve">  The weighted average inflation rate for each tranche is calculated on the 'ARO Costing' tab.  The 'Liab Accretion' tab displays this rate for each tranche and uses it to calculate the projected cash flows for each tranche as indicated by a formula for projected cash flow on the 'Liab Accretion' tab.</t>
    </r>
  </si>
  <si>
    <t>Estimated costs to fulfull the ARO obligation.  These costs should be based on the current undiscounted amount that will be required to pay a third party to remove the assets and fulfill the legal obligation.  If there is a range of reasonable cash flow estimates based on various scenarios, the most likely cash flow estimate should be used. See ARO policy for further guidance.</t>
  </si>
  <si>
    <r>
      <t xml:space="preserve">Determine the appropriate discount rate (credit-adjusted risk-free rate) for each tranche by determining what the credit-adjusted risk-free rate would be on the </t>
    </r>
    <r>
      <rPr>
        <u/>
        <sz val="10"/>
        <rFont val="Arial"/>
        <family val="2"/>
      </rPr>
      <t>estimated start date</t>
    </r>
    <r>
      <rPr>
        <sz val="10"/>
        <rFont val="Arial"/>
        <family val="2"/>
      </rPr>
      <t xml:space="preserve"> for that particular tranche using the </t>
    </r>
    <r>
      <rPr>
        <u/>
        <sz val="10"/>
        <rFont val="Arial"/>
        <family val="2"/>
      </rPr>
      <t>average duration</t>
    </r>
    <r>
      <rPr>
        <sz val="10"/>
        <rFont val="Arial"/>
        <family val="2"/>
      </rPr>
      <t xml:space="preserve"> for that particular tranche.  The </t>
    </r>
    <r>
      <rPr>
        <u/>
        <sz val="10"/>
        <rFont val="Arial"/>
        <family val="2"/>
      </rPr>
      <t>estimated start date</t>
    </r>
    <r>
      <rPr>
        <sz val="10"/>
        <rFont val="Arial"/>
        <family val="2"/>
      </rPr>
      <t xml:space="preserve"> for the tranche is automatically calculated on the 'ARO Costing' tab and displayed in the "Lease Start" column, "Average or Total" row for each tranche (for example, Tranche 1 estimated start date is shown in cell C11 as 6/30/2003).  The </t>
    </r>
    <r>
      <rPr>
        <u/>
        <sz val="10"/>
        <rFont val="Arial"/>
        <family val="2"/>
      </rPr>
      <t>average duration</t>
    </r>
    <r>
      <rPr>
        <sz val="10"/>
        <rFont val="Arial"/>
        <family val="2"/>
      </rPr>
      <t xml:space="preserve"> for the tranch is equal to the average total settlement period from the start, which in this example is in cell K11 on the ARO Costing tab, which is 30 years.  Therefore, the credit-adjusted risk-free rate to be used would be the rate available on 6/30/2003 for a 30 year risk free (equivalent) financial instrument adjusted for our credit risk.  BCO Corporate Accounting and BCO Treasury can be contacted to assist with the determination of this rate.</t>
    </r>
  </si>
  <si>
    <t>As a final check, ensure the final ARO liability balance in the last year of the amortization schedule equals the projected cash flows calculated.  This check is illustrated in Cells F48 and V48 in the "Liab Accretion" tab.</t>
  </si>
  <si>
    <t>Accum Dep - ARO Asset</t>
  </si>
  <si>
    <t>Tranche 1</t>
  </si>
  <si>
    <t>Tranche 2</t>
  </si>
  <si>
    <t>Avg Start Date (Step 7)</t>
  </si>
  <si>
    <t>Risk free rate at Avg Duration</t>
  </si>
  <si>
    <t>Credit Spread</t>
  </si>
  <si>
    <t>ARO Asset - Useful Life</t>
  </si>
  <si>
    <t>Global Policy Life</t>
  </si>
  <si>
    <t>Monthly Accretion</t>
  </si>
  <si>
    <t>Monthly Depreciation</t>
  </si>
  <si>
    <r>
      <t xml:space="preserve">The Inception date (the year in which the schedule on the 'Liab Accretion' tab should start) should be equal to the </t>
    </r>
    <r>
      <rPr>
        <u/>
        <sz val="10"/>
        <rFont val="Arial"/>
        <family val="2"/>
      </rPr>
      <t>estimated start date</t>
    </r>
    <r>
      <rPr>
        <sz val="10"/>
        <rFont val="Arial"/>
        <family val="2"/>
      </rPr>
      <t xml:space="preserve"> identified in step 7 (shown on the 'ARO Costing' tab), which in this example for tranche 1 was 6/30/2003.</t>
    </r>
  </si>
  <si>
    <t>Record monthly accretion and depreciation entries based on the "Entry 1" and "Entry 2" columns on the 'Liab Accretion' tab.</t>
  </si>
  <si>
    <t>The discount rate used in the analysis should be the credit adjusted risk-free rate comprised of (1) a base discount rate equivalent to a risk free interest rate for an instrument such as government treasury bond, and (2) an adjustment factor to reflect the entity's credit standing.  The base discount rate used should be based on a maturity date similar to the date when the obligation is expected to be settled.  Please contact BCO Treasury to obtain the appropriate adjustment factor for the entity's credit standing.</t>
  </si>
  <si>
    <t>Exhibit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</si>
</sst>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mmmm\-yy;@"/>
    <numFmt numFmtId="167" formatCode="[$-409]mmm\-yy;@"/>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b/>
      <i/>
      <sz val="10"/>
      <name val="Arial"/>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sz val="12"/>
      <color rgb="FF3F3F76"/>
      <name val="Arial"/>
      <family val="2"/>
    </font>
    <font>
      <sz val="12"/>
      <color rgb="FFFA7D00"/>
      <name val="Arial"/>
      <family val="2"/>
    </font>
    <font>
      <sz val="12"/>
      <color rgb="FF9C6500"/>
      <name val="Arial"/>
      <family val="2"/>
    </font>
    <font>
      <sz val="12"/>
      <color indexed="8"/>
      <name val="Arial"/>
      <family val="2"/>
    </font>
    <font>
      <b/>
      <sz val="12"/>
      <color rgb="FF3F3F3F"/>
      <name val="Arial"/>
      <family val="2"/>
    </font>
    <font>
      <sz val="11"/>
      <color indexed="8"/>
      <name val="Calibri"/>
      <family val="2"/>
    </font>
    <font>
      <sz val="10"/>
      <name val="MS Sans Serif"/>
      <family val="2"/>
    </font>
    <font>
      <b/>
      <sz val="10"/>
      <name val="MS Sans Serif"/>
      <family val="2"/>
    </font>
    <font>
      <b/>
      <sz val="12"/>
      <color theme="1"/>
      <name val="Arial"/>
      <family val="2"/>
    </font>
    <font>
      <sz val="12"/>
      <color rgb="FFFF0000"/>
      <name val="Arial"/>
      <family val="2"/>
    </font>
    <font>
      <i/>
      <sz val="10"/>
      <name val="Arial"/>
      <family val="2"/>
    </font>
    <font>
      <i/>
      <sz val="11"/>
      <color theme="1"/>
      <name val="Calibri"/>
      <family val="2"/>
      <scheme val="minor"/>
    </font>
    <font>
      <b/>
      <sz val="10"/>
      <color theme="1"/>
      <name val="Arial"/>
      <family val="2"/>
    </font>
    <font>
      <sz val="10"/>
      <color theme="1"/>
      <name val="Arial"/>
      <family val="2"/>
    </font>
    <font>
      <u/>
      <sz val="10"/>
      <name val="Arial"/>
      <family val="2"/>
    </font>
    <font>
      <i/>
      <u/>
      <sz val="10"/>
      <color theme="1"/>
      <name val="Arial"/>
      <family val="2"/>
    </font>
    <font>
      <b/>
      <i/>
      <sz val="11"/>
      <color theme="1"/>
      <name val="Calibri"/>
      <family val="2"/>
      <scheme val="minor"/>
    </font>
    <font>
      <sz val="11"/>
      <name val="Calibri"/>
      <family val="2"/>
      <scheme val="minor"/>
    </font>
    <font>
      <b/>
      <sz val="11"/>
      <color rgb="FF0070C0"/>
      <name val="Calibri"/>
      <family val="2"/>
      <scheme val="minor"/>
    </font>
  </fonts>
  <fills count="3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mediumGray">
        <fgColor indexed="22"/>
      </patternFill>
    </fill>
    <fill>
      <patternFill patternType="solid">
        <fgColor theme="9" tint="0.399975585192419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0">
    <xf numFmtId="0" fontId="0" fillId="0" borderId="0"/>
    <xf numFmtId="44" fontId="1" fillId="0" borderId="0" applyFont="0" applyFill="0" applyBorder="0" applyAlignment="0" applyProtection="0"/>
    <xf numFmtId="43" fontId="1"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9" fillId="5" borderId="0" applyNumberFormat="0" applyBorder="0" applyAlignment="0" applyProtection="0"/>
    <xf numFmtId="0" fontId="10" fillId="8" borderId="4" applyNumberFormat="0" applyAlignment="0" applyProtection="0"/>
    <xf numFmtId="0" fontId="11" fillId="9" borderId="7" applyNumberFormat="0" applyAlignment="0" applyProtection="0"/>
    <xf numFmtId="43" fontId="7"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7" borderId="4" applyNumberFormat="0" applyAlignment="0" applyProtection="0"/>
    <xf numFmtId="0" fontId="18" fillId="0" borderId="6" applyNumberFormat="0" applyFill="0" applyAlignment="0" applyProtection="0"/>
    <xf numFmtId="0" fontId="19" fillId="6" borderId="0" applyNumberFormat="0" applyBorder="0" applyAlignment="0" applyProtection="0"/>
    <xf numFmtId="0" fontId="5" fillId="0" borderId="0"/>
    <xf numFmtId="0" fontId="7" fillId="0" borderId="0"/>
    <xf numFmtId="0" fontId="20" fillId="10" borderId="8" applyNumberFormat="0" applyFont="0" applyAlignment="0" applyProtection="0"/>
    <xf numFmtId="0" fontId="21" fillId="8" borderId="5" applyNumberFormat="0" applyAlignment="0" applyProtection="0"/>
    <xf numFmtId="9" fontId="22" fillId="0" borderId="0" applyFont="0" applyFill="0" applyBorder="0" applyAlignment="0" applyProtection="0"/>
    <xf numFmtId="0" fontId="23" fillId="0" borderId="0" applyNumberFormat="0" applyFont="0" applyFill="0" applyBorder="0" applyAlignment="0" applyProtection="0">
      <alignment horizontal="left"/>
    </xf>
    <xf numFmtId="15" fontId="23" fillId="0" borderId="0" applyFont="0" applyFill="0" applyBorder="0" applyAlignment="0" applyProtection="0"/>
    <xf numFmtId="4" fontId="23" fillId="0" borderId="0" applyFont="0" applyFill="0" applyBorder="0" applyAlignment="0" applyProtection="0"/>
    <xf numFmtId="0" fontId="24" fillId="0" borderId="19">
      <alignment horizontal="center"/>
    </xf>
    <xf numFmtId="3" fontId="23" fillId="0" borderId="0" applyFont="0" applyFill="0" applyBorder="0" applyAlignment="0" applyProtection="0"/>
    <xf numFmtId="0" fontId="23" fillId="36" borderId="0" applyNumberFormat="0" applyFont="0" applyBorder="0" applyAlignment="0" applyProtection="0"/>
    <xf numFmtId="0" fontId="25" fillId="0" borderId="9" applyNumberFormat="0" applyFill="0" applyAlignment="0" applyProtection="0"/>
    <xf numFmtId="0" fontId="26" fillId="0" borderId="0" applyNumberFormat="0" applyFill="0" applyBorder="0" applyAlignment="0" applyProtection="0"/>
    <xf numFmtId="9" fontId="1" fillId="0" borderId="0" applyFont="0" applyFill="0" applyBorder="0" applyAlignment="0" applyProtection="0"/>
  </cellStyleXfs>
  <cellXfs count="112">
    <xf numFmtId="0" fontId="0" fillId="0" borderId="0" xfId="0"/>
    <xf numFmtId="0" fontId="2"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2" fillId="0" borderId="0" xfId="0" applyFont="1" applyFill="1" applyAlignment="1">
      <alignment horizontal="left" vertical="center"/>
    </xf>
    <xf numFmtId="165" fontId="0" fillId="0" borderId="0" xfId="2" applyNumberFormat="1" applyFont="1" applyFill="1" applyAlignment="1">
      <alignment horizontal="center" vertical="center"/>
    </xf>
    <xf numFmtId="2" fontId="0" fillId="0" borderId="0" xfId="0" applyNumberFormat="1" applyFill="1" applyAlignment="1">
      <alignment horizontal="center" vertical="center"/>
    </xf>
    <xf numFmtId="0" fontId="0" fillId="2" borderId="0" xfId="0" applyFill="1" applyAlignment="1">
      <alignment horizontal="center" vertical="center"/>
    </xf>
    <xf numFmtId="2" fontId="0" fillId="2" borderId="0" xfId="0" applyNumberFormat="1" applyFill="1" applyAlignment="1">
      <alignment horizontal="center" vertical="center"/>
    </xf>
    <xf numFmtId="0" fontId="0" fillId="3" borderId="0" xfId="0" applyFill="1" applyAlignment="1">
      <alignment horizontal="center" vertical="center"/>
    </xf>
    <xf numFmtId="2" fontId="0" fillId="3" borderId="0" xfId="0" applyNumberFormat="1" applyFill="1" applyAlignment="1">
      <alignment horizontal="center" vertical="center"/>
    </xf>
    <xf numFmtId="41" fontId="2" fillId="0" borderId="11" xfId="0" applyNumberFormat="1" applyFont="1" applyFill="1" applyBorder="1" applyAlignment="1">
      <alignment horizontal="center" vertical="center"/>
    </xf>
    <xf numFmtId="164" fontId="4" fillId="0" borderId="0" xfId="1" applyNumberFormat="1" applyFont="1"/>
    <xf numFmtId="165" fontId="0" fillId="0" borderId="0" xfId="0" applyNumberFormat="1"/>
    <xf numFmtId="0" fontId="4" fillId="0" borderId="0" xfId="0" applyFont="1"/>
    <xf numFmtId="0" fontId="6" fillId="35" borderId="12" xfId="0" applyFont="1" applyFill="1" applyBorder="1"/>
    <xf numFmtId="0" fontId="6" fillId="35" borderId="13" xfId="0" applyFont="1" applyFill="1" applyBorder="1"/>
    <xf numFmtId="0" fontId="0" fillId="35" borderId="13" xfId="0" applyFill="1" applyBorder="1"/>
    <xf numFmtId="0" fontId="0" fillId="35" borderId="0" xfId="0" applyFill="1" applyBorder="1" applyAlignment="1">
      <alignment horizontal="left"/>
    </xf>
    <xf numFmtId="6" fontId="0" fillId="35" borderId="0" xfId="0" applyNumberFormat="1" applyFill="1" applyBorder="1"/>
    <xf numFmtId="10" fontId="0" fillId="35" borderId="0" xfId="0" applyNumberFormat="1" applyFill="1" applyBorder="1"/>
    <xf numFmtId="6" fontId="5" fillId="35" borderId="0" xfId="0" applyNumberFormat="1" applyFont="1" applyFill="1" applyBorder="1"/>
    <xf numFmtId="6" fontId="5" fillId="35" borderId="16" xfId="0" applyNumberFormat="1" applyFont="1" applyFill="1" applyBorder="1"/>
    <xf numFmtId="0" fontId="0" fillId="35" borderId="10" xfId="0" applyFill="1" applyBorder="1" applyAlignment="1">
      <alignment horizontal="left"/>
    </xf>
    <xf numFmtId="6" fontId="5" fillId="35" borderId="10" xfId="0" applyNumberFormat="1" applyFont="1" applyFill="1" applyBorder="1"/>
    <xf numFmtId="6" fontId="5" fillId="35" borderId="18" xfId="0" applyNumberFormat="1" applyFont="1" applyFill="1" applyBorder="1"/>
    <xf numFmtId="0" fontId="0" fillId="0" borderId="0" xfId="0" applyFill="1" applyBorder="1" applyAlignment="1">
      <alignment horizontal="left"/>
    </xf>
    <xf numFmtId="6" fontId="5" fillId="0" borderId="0" xfId="0" applyNumberFormat="1" applyFont="1" applyFill="1" applyBorder="1"/>
    <xf numFmtId="0" fontId="0" fillId="0" borderId="0" xfId="0" applyFont="1" applyFill="1" applyAlignment="1">
      <alignment horizontal="center" vertical="center"/>
    </xf>
    <xf numFmtId="2" fontId="0" fillId="2" borderId="0" xfId="0" applyNumberFormat="1" applyFont="1" applyFill="1" applyAlignment="1">
      <alignment horizontal="center" vertical="center"/>
    </xf>
    <xf numFmtId="2" fontId="0" fillId="3" borderId="0" xfId="0" applyNumberFormat="1" applyFont="1" applyFill="1" applyAlignment="1">
      <alignment horizontal="center" vertical="center"/>
    </xf>
    <xf numFmtId="0" fontId="3" fillId="0" borderId="0" xfId="3" applyFont="1" applyAlignment="1">
      <alignment horizontal="left"/>
    </xf>
    <xf numFmtId="41" fontId="0" fillId="0" borderId="0" xfId="0" applyNumberFormat="1"/>
    <xf numFmtId="6" fontId="0" fillId="0" borderId="0" xfId="0" applyNumberFormat="1"/>
    <xf numFmtId="0" fontId="0" fillId="0" borderId="0" xfId="0" applyFill="1" applyAlignment="1">
      <alignment horizontal="left" vertical="center"/>
    </xf>
    <xf numFmtId="164" fontId="5" fillId="0" borderId="0" xfId="0" applyNumberFormat="1" applyFont="1" applyFill="1" applyBorder="1"/>
    <xf numFmtId="164" fontId="0" fillId="0" borderId="0" xfId="0" applyNumberFormat="1"/>
    <xf numFmtId="0" fontId="28" fillId="0" borderId="0" xfId="0" applyFont="1"/>
    <xf numFmtId="43" fontId="28" fillId="0" borderId="0" xfId="2" applyFont="1"/>
    <xf numFmtId="43" fontId="27" fillId="0" borderId="0" xfId="2" applyFont="1" applyFill="1" applyBorder="1"/>
    <xf numFmtId="0" fontId="29" fillId="0" borderId="0" xfId="0" applyFont="1" applyAlignment="1">
      <alignment vertical="top"/>
    </xf>
    <xf numFmtId="0" fontId="30" fillId="0" borderId="0" xfId="0" applyFont="1" applyAlignment="1">
      <alignment vertical="top"/>
    </xf>
    <xf numFmtId="0" fontId="30" fillId="0" borderId="0" xfId="0" quotePrefix="1" applyFont="1" applyAlignment="1">
      <alignment vertical="top"/>
    </xf>
    <xf numFmtId="0" fontId="30" fillId="0" borderId="0" xfId="0" quotePrefix="1" applyFont="1" applyAlignment="1">
      <alignment horizontal="center" vertical="top"/>
    </xf>
    <xf numFmtId="0" fontId="30" fillId="0" borderId="0" xfId="0" applyFont="1" applyAlignment="1">
      <alignment horizontal="center" vertical="top"/>
    </xf>
    <xf numFmtId="0" fontId="3" fillId="0" borderId="0" xfId="0" quotePrefix="1" applyFont="1" applyAlignment="1">
      <alignment horizontal="center" vertical="top"/>
    </xf>
    <xf numFmtId="0" fontId="0" fillId="0" borderId="0" xfId="0" applyAlignment="1">
      <alignment horizontal="center" vertical="top"/>
    </xf>
    <xf numFmtId="0" fontId="2" fillId="35" borderId="13" xfId="0" applyFont="1" applyFill="1" applyBorder="1" applyAlignment="1">
      <alignment horizontal="center"/>
    </xf>
    <xf numFmtId="0" fontId="2" fillId="35" borderId="14" xfId="0" applyFont="1" applyFill="1" applyBorder="1" applyAlignment="1">
      <alignment horizontal="center"/>
    </xf>
    <xf numFmtId="0" fontId="2" fillId="0" borderId="0" xfId="0" applyFont="1" applyAlignment="1">
      <alignment horizontal="center"/>
    </xf>
    <xf numFmtId="0" fontId="28" fillId="0" borderId="0" xfId="0" applyFont="1" applyAlignment="1">
      <alignment horizontal="center"/>
    </xf>
    <xf numFmtId="8" fontId="0" fillId="0" borderId="0" xfId="0" applyNumberFormat="1"/>
    <xf numFmtId="0" fontId="0" fillId="0" borderId="0" xfId="0" applyAlignment="1">
      <alignment horizontal="right"/>
    </xf>
    <xf numFmtId="0" fontId="28" fillId="0" borderId="0" xfId="0" applyFont="1" applyAlignment="1">
      <alignment horizontal="right"/>
    </xf>
    <xf numFmtId="0" fontId="32" fillId="0" borderId="0" xfId="0" quotePrefix="1" applyFont="1" applyAlignment="1">
      <alignment vertical="top"/>
    </xf>
    <xf numFmtId="0" fontId="0" fillId="37" borderId="0" xfId="0" applyFill="1" applyAlignment="1">
      <alignment horizontal="center" vertical="center" wrapText="1"/>
    </xf>
    <xf numFmtId="14" fontId="0" fillId="37" borderId="0" xfId="0" applyNumberFormat="1" applyFill="1" applyAlignment="1">
      <alignment horizontal="center" vertical="center"/>
    </xf>
    <xf numFmtId="0" fontId="0" fillId="37" borderId="0" xfId="0" applyFill="1" applyAlignment="1">
      <alignment horizontal="center" vertical="center"/>
    </xf>
    <xf numFmtId="165" fontId="0" fillId="37" borderId="0" xfId="2" applyNumberFormat="1" applyFont="1" applyFill="1" applyAlignment="1">
      <alignment horizontal="center" vertical="center"/>
    </xf>
    <xf numFmtId="0" fontId="2" fillId="37" borderId="0" xfId="0" applyFont="1" applyFill="1" applyAlignment="1">
      <alignment horizontal="left" vertical="center"/>
    </xf>
    <xf numFmtId="0" fontId="3" fillId="0" borderId="0" xfId="0" applyFont="1" applyBorder="1" applyAlignment="1">
      <alignment horizontal="left" vertical="top" wrapText="1"/>
    </xf>
    <xf numFmtId="16" fontId="30" fillId="0" borderId="0" xfId="0" applyNumberFormat="1" applyFont="1" applyAlignment="1">
      <alignment vertical="top"/>
    </xf>
    <xf numFmtId="14" fontId="0" fillId="37" borderId="0" xfId="0" applyNumberFormat="1" applyFont="1" applyFill="1" applyAlignment="1">
      <alignment horizontal="left" vertical="center"/>
    </xf>
    <xf numFmtId="14" fontId="0" fillId="0" borderId="0" xfId="0" applyNumberFormat="1"/>
    <xf numFmtId="2" fontId="33" fillId="0" borderId="0" xfId="0" applyNumberFormat="1" applyFont="1" applyFill="1" applyAlignment="1">
      <alignment horizontal="right" vertical="center"/>
    </xf>
    <xf numFmtId="2" fontId="0" fillId="0" borderId="0" xfId="0" applyNumberFormat="1"/>
    <xf numFmtId="0" fontId="3" fillId="0" borderId="0" xfId="0" applyFont="1" applyAlignment="1">
      <alignment vertical="top"/>
    </xf>
    <xf numFmtId="0" fontId="31" fillId="0" borderId="0" xfId="0" applyFont="1" applyAlignment="1">
      <alignment vertical="top"/>
    </xf>
    <xf numFmtId="10" fontId="1" fillId="37" borderId="0" xfId="59" applyNumberFormat="1" applyFont="1" applyFill="1" applyAlignment="1">
      <alignment horizontal="center" vertical="center"/>
    </xf>
    <xf numFmtId="10" fontId="35" fillId="0" borderId="11" xfId="59" applyNumberFormat="1" applyFont="1" applyFill="1" applyBorder="1" applyAlignment="1">
      <alignment horizontal="center" vertical="center"/>
    </xf>
    <xf numFmtId="2" fontId="35" fillId="0" borderId="11" xfId="0" applyNumberFormat="1" applyFont="1" applyFill="1" applyBorder="1" applyAlignment="1">
      <alignment horizontal="center" vertical="center"/>
    </xf>
    <xf numFmtId="10" fontId="34" fillId="37" borderId="0" xfId="3" applyNumberFormat="1" applyFont="1" applyFill="1" applyAlignment="1">
      <alignment horizontal="center"/>
    </xf>
    <xf numFmtId="14" fontId="35" fillId="0" borderId="0" xfId="2" applyNumberFormat="1" applyFont="1" applyFill="1" applyAlignment="1">
      <alignment horizontal="center" vertical="center"/>
    </xf>
    <xf numFmtId="10" fontId="3" fillId="0" borderId="0" xfId="3" applyNumberFormat="1" applyFill="1"/>
    <xf numFmtId="14" fontId="0" fillId="0" borderId="0" xfId="0" applyNumberFormat="1" applyFont="1" applyFill="1" applyAlignment="1">
      <alignment horizontal="left" vertical="center"/>
    </xf>
    <xf numFmtId="0" fontId="2" fillId="35" borderId="13" xfId="0" applyFont="1" applyFill="1" applyBorder="1" applyAlignment="1">
      <alignment horizontal="center" wrapText="1"/>
    </xf>
    <xf numFmtId="0" fontId="2" fillId="0" borderId="0" xfId="0" applyFont="1" applyAlignment="1">
      <alignment horizontal="center" wrapText="1"/>
    </xf>
    <xf numFmtId="6" fontId="3" fillId="0" borderId="0" xfId="0" applyNumberFormat="1" applyFont="1" applyFill="1" applyBorder="1" applyAlignment="1">
      <alignment horizontal="right"/>
    </xf>
    <xf numFmtId="6" fontId="27" fillId="0" borderId="0" xfId="0" applyNumberFormat="1" applyFont="1" applyFill="1" applyBorder="1" applyAlignment="1">
      <alignment horizontal="right"/>
    </xf>
    <xf numFmtId="0" fontId="30" fillId="0" borderId="0" xfId="0" applyFont="1"/>
    <xf numFmtId="10" fontId="4" fillId="0" borderId="0" xfId="0" applyNumberFormat="1" applyFont="1" applyFill="1"/>
    <xf numFmtId="10" fontId="3" fillId="37" borderId="0" xfId="0" applyNumberFormat="1" applyFont="1" applyFill="1"/>
    <xf numFmtId="10" fontId="3" fillId="37" borderId="10" xfId="0" applyNumberFormat="1" applyFont="1" applyFill="1" applyBorder="1"/>
    <xf numFmtId="2" fontId="2" fillId="0" borderId="0" xfId="0" applyNumberFormat="1" applyFont="1"/>
    <xf numFmtId="43" fontId="2" fillId="0" borderId="0" xfId="0" applyNumberFormat="1" applyFont="1"/>
    <xf numFmtId="14" fontId="0" fillId="0" borderId="0" xfId="0" applyNumberFormat="1" applyFont="1" applyFill="1" applyAlignment="1">
      <alignment horizontal="center" vertical="center"/>
    </xf>
    <xf numFmtId="10" fontId="0" fillId="35" borderId="10" xfId="0" applyNumberFormat="1" applyFill="1" applyBorder="1"/>
    <xf numFmtId="166" fontId="0" fillId="35" borderId="15" xfId="0" applyNumberFormat="1" applyFill="1" applyBorder="1" applyAlignment="1">
      <alignment horizontal="left"/>
    </xf>
    <xf numFmtId="166" fontId="0" fillId="35" borderId="17" xfId="0" applyNumberFormat="1" applyFill="1" applyBorder="1" applyAlignment="1">
      <alignment horizontal="left"/>
    </xf>
    <xf numFmtId="167" fontId="0" fillId="0" borderId="0" xfId="0" applyNumberFormat="1"/>
    <xf numFmtId="164" fontId="0" fillId="35" borderId="0" xfId="0" applyNumberFormat="1" applyFill="1" applyBorder="1"/>
    <xf numFmtId="6" fontId="0" fillId="0" borderId="0" xfId="0" applyNumberFormat="1" applyFill="1" applyBorder="1"/>
    <xf numFmtId="10" fontId="0" fillId="0" borderId="0" xfId="0" applyNumberFormat="1" applyFill="1" applyBorder="1"/>
    <xf numFmtId="166" fontId="0" fillId="0" borderId="0" xfId="0" applyNumberFormat="1" applyFill="1" applyBorder="1" applyAlignment="1">
      <alignment horizontal="left"/>
    </xf>
    <xf numFmtId="0" fontId="28" fillId="0" borderId="0" xfId="0" applyFont="1" applyFill="1" applyBorder="1" applyAlignment="1">
      <alignment horizontal="right"/>
    </xf>
    <xf numFmtId="0" fontId="0" fillId="0" borderId="0" xfId="0" applyFill="1" applyBorder="1"/>
    <xf numFmtId="6" fontId="0" fillId="35" borderId="10" xfId="0" applyNumberFormat="1" applyFill="1" applyBorder="1"/>
    <xf numFmtId="0" fontId="25" fillId="0" borderId="0" xfId="0" applyFont="1" applyAlignment="1">
      <alignment vertical="top"/>
    </xf>
    <xf numFmtId="0" fontId="3" fillId="0" borderId="0" xfId="0" applyFont="1" applyAlignment="1">
      <alignment vertical="top" wrapText="1"/>
    </xf>
    <xf numFmtId="0" fontId="34" fillId="0" borderId="0" xfId="0" applyFont="1" applyAlignment="1">
      <alignment vertical="top" wrapText="1"/>
    </xf>
    <xf numFmtId="0" fontId="3" fillId="0" borderId="20" xfId="0" applyFont="1" applyBorder="1" applyAlignment="1">
      <alignment vertical="top"/>
    </xf>
    <xf numFmtId="0" fontId="34" fillId="0" borderId="20" xfId="0" applyFont="1" applyBorder="1" applyAlignment="1">
      <alignment vertical="top"/>
    </xf>
    <xf numFmtId="0" fontId="3" fillId="0" borderId="20" xfId="0" applyFont="1" applyBorder="1" applyAlignment="1">
      <alignment horizontal="left" vertical="top"/>
    </xf>
    <xf numFmtId="0" fontId="31" fillId="0" borderId="0" xfId="0" applyFont="1" applyBorder="1" applyAlignment="1">
      <alignment horizontal="left" vertical="top"/>
    </xf>
    <xf numFmtId="0" fontId="3" fillId="0" borderId="0" xfId="0" applyFont="1" applyBorder="1" applyAlignment="1">
      <alignment horizontal="left" vertical="top" wrapText="1"/>
    </xf>
    <xf numFmtId="0" fontId="4" fillId="0" borderId="20" xfId="0" applyFont="1" applyBorder="1" applyAlignment="1">
      <alignment horizontal="center" vertical="top"/>
    </xf>
    <xf numFmtId="0" fontId="3" fillId="0" borderId="20" xfId="0" applyFont="1" applyBorder="1" applyAlignment="1">
      <alignment horizontal="center" vertical="top"/>
    </xf>
    <xf numFmtId="0" fontId="30" fillId="0" borderId="0" xfId="0" applyFont="1" applyAlignment="1">
      <alignment vertical="top" wrapText="1"/>
    </xf>
    <xf numFmtId="0" fontId="0" fillId="0" borderId="0" xfId="0" applyAlignment="1">
      <alignment vertical="top" wrapText="1"/>
    </xf>
    <xf numFmtId="0" fontId="2" fillId="0" borderId="21" xfId="0" applyFont="1" applyFill="1" applyBorder="1" applyAlignment="1">
      <alignment horizontal="center"/>
    </xf>
    <xf numFmtId="0" fontId="2" fillId="0" borderId="22" xfId="0" applyFont="1" applyFill="1" applyBorder="1" applyAlignment="1">
      <alignment horizontal="center"/>
    </xf>
  </cellXfs>
  <cellStyles count="60">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2" xfId="33"/>
    <cellStyle name="Calculation 2" xfId="34"/>
    <cellStyle name="Check Cell 2" xfId="35"/>
    <cellStyle name="Comma" xfId="2" builtinId="3"/>
    <cellStyle name="Comma 2" xfId="5"/>
    <cellStyle name="Comma 3" xfId="8"/>
    <cellStyle name="Comma 4" xfId="36"/>
    <cellStyle name="Currency" xfId="1" builtinId="4"/>
    <cellStyle name="Currency 2" xfId="4"/>
    <cellStyle name="Explanatory Text 2" xfId="37"/>
    <cellStyle name="Good 2" xfId="38"/>
    <cellStyle name="Heading 1 2" xfId="39"/>
    <cellStyle name="Heading 2 2" xfId="40"/>
    <cellStyle name="Heading 3 2" xfId="41"/>
    <cellStyle name="Heading 4 2" xfId="42"/>
    <cellStyle name="Input 2" xfId="43"/>
    <cellStyle name="Linked Cell 2" xfId="44"/>
    <cellStyle name="Neutral 2" xfId="45"/>
    <cellStyle name="Normal" xfId="0" builtinId="0"/>
    <cellStyle name="Normal 2" xfId="3"/>
    <cellStyle name="Normal 2 2" xfId="46"/>
    <cellStyle name="Normal 3" xfId="6"/>
    <cellStyle name="Normal 4" xfId="47"/>
    <cellStyle name="Note 2" xfId="48"/>
    <cellStyle name="Output 2" xfId="49"/>
    <cellStyle name="Percent" xfId="59" builtinId="5"/>
    <cellStyle name="Percent 2" xfId="7"/>
    <cellStyle name="Percent 3" xfId="50"/>
    <cellStyle name="PSChar" xfId="51"/>
    <cellStyle name="PSDate" xfId="52"/>
    <cellStyle name="PSDec" xfId="53"/>
    <cellStyle name="PSHeading" xfId="54"/>
    <cellStyle name="PSInt" xfId="55"/>
    <cellStyle name="PSSpacer" xfId="56"/>
    <cellStyle name="Total 2" xfId="57"/>
    <cellStyle name="Warning Text 2" xfId="5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F14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lobal%20Finance\Monthly%20Closing\Consolidation\2006\ScoreCard\ScoreCard%2006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HEADER"/>
      <sheetName val="Month"/>
      <sheetName val="DropDownLists"/>
      <sheetName val="100"/>
    </sheetNames>
    <sheetDataSet>
      <sheetData sheetId="0"/>
      <sheetData sheetId="1"/>
      <sheetData sheetId="2">
        <row r="2">
          <cell r="A2" t="str">
            <v>Actual</v>
          </cell>
        </row>
        <row r="3">
          <cell r="A3" t="str">
            <v>Plan</v>
          </cell>
        </row>
        <row r="4">
          <cell r="A4" t="str">
            <v>Forecast</v>
          </cell>
        </row>
        <row r="5">
          <cell r="A5" t="str">
            <v>Data Integration</v>
          </cell>
        </row>
        <row r="6">
          <cell r="A6" t="str">
            <v>Estimate</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62"/>
  <sheetViews>
    <sheetView tabSelected="1" zoomScaleNormal="100" workbookViewId="0"/>
  </sheetViews>
  <sheetFormatPr defaultRowHeight="12.75" x14ac:dyDescent="0.25"/>
  <cols>
    <col min="1" max="1" width="3.28515625" style="42" customWidth="1"/>
    <col min="2" max="16384" width="9.140625" style="42"/>
  </cols>
  <sheetData>
    <row r="1" spans="1:15" ht="15.75" x14ac:dyDescent="0.25">
      <c r="A1" s="98" t="s">
        <v>106</v>
      </c>
    </row>
    <row r="2" spans="1:15" ht="15" x14ac:dyDescent="0.25">
      <c r="A2" s="5" t="s">
        <v>8</v>
      </c>
    </row>
    <row r="3" spans="1:15" ht="15" x14ac:dyDescent="0.25">
      <c r="A3" s="5" t="s">
        <v>9</v>
      </c>
    </row>
    <row r="4" spans="1:15" ht="15" x14ac:dyDescent="0.25">
      <c r="A4" s="5"/>
    </row>
    <row r="5" spans="1:15" x14ac:dyDescent="0.25">
      <c r="A5" s="41" t="s">
        <v>46</v>
      </c>
    </row>
    <row r="6" spans="1:15" x14ac:dyDescent="0.25">
      <c r="A6" s="55" t="s">
        <v>67</v>
      </c>
    </row>
    <row r="7" spans="1:15" ht="15" x14ac:dyDescent="0.25">
      <c r="A7" s="43" t="s">
        <v>38</v>
      </c>
      <c r="B7" s="108" t="s">
        <v>82</v>
      </c>
      <c r="C7" s="109"/>
      <c r="D7" s="109"/>
      <c r="E7" s="109"/>
      <c r="F7" s="109"/>
      <c r="G7" s="109"/>
      <c r="H7" s="109"/>
      <c r="I7" s="109"/>
      <c r="J7" s="109"/>
      <c r="K7" s="109"/>
      <c r="L7" s="109"/>
      <c r="M7" s="109"/>
      <c r="N7" s="109"/>
      <c r="O7" s="109"/>
    </row>
    <row r="8" spans="1:15" x14ac:dyDescent="0.25">
      <c r="A8" s="41"/>
    </row>
    <row r="9" spans="1:15" ht="28.5" customHeight="1" x14ac:dyDescent="0.25">
      <c r="A9" s="43" t="s">
        <v>39</v>
      </c>
      <c r="B9" s="108" t="s">
        <v>88</v>
      </c>
      <c r="C9" s="109"/>
      <c r="D9" s="109"/>
      <c r="E9" s="109"/>
      <c r="F9" s="109"/>
      <c r="G9" s="109"/>
      <c r="H9" s="109"/>
      <c r="I9" s="109"/>
      <c r="J9" s="109"/>
      <c r="K9" s="109"/>
      <c r="L9" s="109"/>
      <c r="M9" s="109"/>
      <c r="N9" s="109"/>
      <c r="O9" s="109"/>
    </row>
    <row r="11" spans="1:15" ht="81.75" customHeight="1" x14ac:dyDescent="0.25">
      <c r="A11" s="43" t="s">
        <v>41</v>
      </c>
      <c r="B11" s="99" t="s">
        <v>83</v>
      </c>
      <c r="C11" s="100"/>
      <c r="D11" s="100"/>
      <c r="E11" s="100"/>
      <c r="F11" s="100"/>
      <c r="G11" s="100"/>
      <c r="H11" s="100"/>
      <c r="I11" s="100"/>
      <c r="J11" s="100"/>
      <c r="K11" s="100"/>
      <c r="L11" s="100"/>
      <c r="M11" s="100"/>
      <c r="N11" s="100"/>
      <c r="O11" s="100"/>
    </row>
    <row r="12" spans="1:15" x14ac:dyDescent="0.25">
      <c r="B12" s="67"/>
      <c r="C12" s="67"/>
      <c r="D12" s="67"/>
      <c r="E12" s="67"/>
      <c r="F12" s="67"/>
      <c r="G12" s="67"/>
      <c r="H12" s="67"/>
      <c r="I12" s="67"/>
      <c r="J12" s="67"/>
      <c r="K12" s="67"/>
      <c r="L12" s="67"/>
      <c r="M12" s="67"/>
      <c r="N12" s="67"/>
      <c r="O12" s="67"/>
    </row>
    <row r="13" spans="1:15" ht="15" x14ac:dyDescent="0.25">
      <c r="A13" s="43" t="s">
        <v>42</v>
      </c>
      <c r="B13" s="99" t="s">
        <v>47</v>
      </c>
      <c r="C13" s="100"/>
      <c r="D13" s="100"/>
      <c r="E13" s="100"/>
      <c r="F13" s="100"/>
      <c r="G13" s="100"/>
      <c r="H13" s="100"/>
      <c r="I13" s="100"/>
      <c r="J13" s="100"/>
      <c r="K13" s="100"/>
      <c r="L13" s="100"/>
      <c r="M13" s="100"/>
      <c r="N13" s="100"/>
      <c r="O13" s="100"/>
    </row>
    <row r="14" spans="1:15" x14ac:dyDescent="0.25">
      <c r="B14" s="67"/>
      <c r="C14" s="67"/>
      <c r="D14" s="67"/>
      <c r="E14" s="67"/>
      <c r="F14" s="67"/>
      <c r="G14" s="67"/>
      <c r="H14" s="67"/>
      <c r="I14" s="67"/>
      <c r="J14" s="67"/>
      <c r="K14" s="67"/>
      <c r="L14" s="67"/>
      <c r="M14" s="67"/>
      <c r="N14" s="67"/>
      <c r="O14" s="67"/>
    </row>
    <row r="15" spans="1:15" x14ac:dyDescent="0.25">
      <c r="A15" s="55" t="s">
        <v>68</v>
      </c>
      <c r="B15" s="67"/>
      <c r="C15" s="67"/>
      <c r="D15" s="67"/>
      <c r="E15" s="67"/>
      <c r="F15" s="67"/>
      <c r="G15" s="67"/>
      <c r="H15" s="67"/>
      <c r="I15" s="67"/>
      <c r="J15" s="67"/>
      <c r="K15" s="67"/>
      <c r="L15" s="67"/>
      <c r="M15" s="67"/>
      <c r="N15" s="67"/>
      <c r="O15" s="67"/>
    </row>
    <row r="16" spans="1:15" ht="15" x14ac:dyDescent="0.25">
      <c r="A16" s="43" t="s">
        <v>43</v>
      </c>
      <c r="B16" s="99" t="s">
        <v>71</v>
      </c>
      <c r="C16" s="100"/>
      <c r="D16" s="100"/>
      <c r="E16" s="100"/>
      <c r="F16" s="100"/>
      <c r="G16" s="100"/>
      <c r="H16" s="100"/>
      <c r="I16" s="100"/>
      <c r="J16" s="100"/>
      <c r="K16" s="100"/>
      <c r="L16" s="100"/>
      <c r="M16" s="100"/>
      <c r="N16" s="100"/>
      <c r="O16" s="100"/>
    </row>
    <row r="17" spans="1:17" x14ac:dyDescent="0.25">
      <c r="B17" s="67"/>
      <c r="C17" s="67"/>
      <c r="D17" s="67"/>
      <c r="E17" s="67"/>
      <c r="F17" s="67"/>
      <c r="G17" s="67"/>
      <c r="H17" s="67"/>
      <c r="I17" s="67"/>
      <c r="J17" s="67"/>
      <c r="K17" s="67"/>
      <c r="L17" s="67"/>
      <c r="M17" s="67"/>
      <c r="N17" s="67"/>
      <c r="O17" s="67"/>
    </row>
    <row r="18" spans="1:17" ht="27.75" customHeight="1" x14ac:dyDescent="0.25">
      <c r="A18" s="43" t="s">
        <v>44</v>
      </c>
      <c r="B18" s="99" t="s">
        <v>89</v>
      </c>
      <c r="C18" s="100"/>
      <c r="D18" s="100"/>
      <c r="E18" s="100"/>
      <c r="F18" s="100"/>
      <c r="G18" s="100"/>
      <c r="H18" s="100"/>
      <c r="I18" s="100"/>
      <c r="J18" s="100"/>
      <c r="K18" s="100"/>
      <c r="L18" s="100"/>
      <c r="M18" s="100"/>
      <c r="N18" s="100"/>
      <c r="O18" s="100"/>
    </row>
    <row r="19" spans="1:17" x14ac:dyDescent="0.25">
      <c r="B19" s="67"/>
      <c r="C19" s="67"/>
      <c r="D19" s="67"/>
      <c r="E19" s="67"/>
      <c r="F19" s="67"/>
      <c r="G19" s="67"/>
      <c r="H19" s="67"/>
      <c r="I19" s="67"/>
      <c r="J19" s="67"/>
      <c r="K19" s="67"/>
      <c r="L19" s="67"/>
      <c r="M19" s="67"/>
      <c r="N19" s="67"/>
      <c r="O19" s="67"/>
    </row>
    <row r="20" spans="1:17" ht="99.75" customHeight="1" x14ac:dyDescent="0.25">
      <c r="A20" s="43" t="s">
        <v>65</v>
      </c>
      <c r="B20" s="99" t="s">
        <v>91</v>
      </c>
      <c r="C20" s="100"/>
      <c r="D20" s="100"/>
      <c r="E20" s="100"/>
      <c r="F20" s="100"/>
      <c r="G20" s="100"/>
      <c r="H20" s="100"/>
      <c r="I20" s="100"/>
      <c r="J20" s="100"/>
      <c r="K20" s="100"/>
      <c r="L20" s="100"/>
      <c r="M20" s="100"/>
      <c r="N20" s="100"/>
      <c r="O20" s="100"/>
      <c r="Q20" s="62"/>
    </row>
    <row r="21" spans="1:17" x14ac:dyDescent="0.25">
      <c r="A21" s="43"/>
      <c r="B21" s="67"/>
      <c r="C21" s="67"/>
      <c r="D21" s="67"/>
      <c r="E21" s="67"/>
      <c r="F21" s="67"/>
      <c r="G21" s="67"/>
      <c r="H21" s="67"/>
      <c r="I21" s="67"/>
      <c r="J21" s="67"/>
      <c r="K21" s="67"/>
      <c r="L21" s="67"/>
      <c r="M21" s="67"/>
      <c r="N21" s="67"/>
      <c r="O21" s="67"/>
    </row>
    <row r="22" spans="1:17" ht="28.5" customHeight="1" x14ac:dyDescent="0.25">
      <c r="A22" s="43" t="s">
        <v>66</v>
      </c>
      <c r="B22" s="99" t="s">
        <v>103</v>
      </c>
      <c r="C22" s="100"/>
      <c r="D22" s="100"/>
      <c r="E22" s="100"/>
      <c r="F22" s="100"/>
      <c r="G22" s="100"/>
      <c r="H22" s="100"/>
      <c r="I22" s="100"/>
      <c r="J22" s="100"/>
      <c r="K22" s="100"/>
      <c r="L22" s="100"/>
      <c r="M22" s="100"/>
      <c r="N22" s="100"/>
      <c r="O22" s="100"/>
    </row>
    <row r="23" spans="1:17" x14ac:dyDescent="0.25">
      <c r="A23" s="43"/>
      <c r="B23" s="67"/>
      <c r="C23" s="67"/>
      <c r="D23" s="67"/>
      <c r="E23" s="67"/>
      <c r="F23" s="67"/>
      <c r="G23" s="67"/>
      <c r="H23" s="67"/>
      <c r="I23" s="67"/>
      <c r="J23" s="67"/>
      <c r="K23" s="67"/>
      <c r="L23" s="67"/>
      <c r="M23" s="67"/>
      <c r="N23" s="67"/>
      <c r="O23" s="67"/>
    </row>
    <row r="24" spans="1:17" ht="33.75" customHeight="1" x14ac:dyDescent="0.25">
      <c r="A24" s="43" t="s">
        <v>69</v>
      </c>
      <c r="B24" s="99" t="s">
        <v>92</v>
      </c>
      <c r="C24" s="100"/>
      <c r="D24" s="100"/>
      <c r="E24" s="100"/>
      <c r="F24" s="100"/>
      <c r="G24" s="100"/>
      <c r="H24" s="100"/>
      <c r="I24" s="100"/>
      <c r="J24" s="100"/>
      <c r="K24" s="100"/>
      <c r="L24" s="100"/>
      <c r="M24" s="100"/>
      <c r="N24" s="100"/>
      <c r="O24" s="100"/>
    </row>
    <row r="25" spans="1:17" x14ac:dyDescent="0.25">
      <c r="A25" s="43"/>
      <c r="B25" s="67"/>
      <c r="C25" s="67"/>
      <c r="D25" s="67"/>
      <c r="E25" s="67"/>
      <c r="F25" s="67"/>
      <c r="G25" s="67"/>
      <c r="H25" s="67"/>
      <c r="I25" s="67"/>
      <c r="J25" s="67"/>
      <c r="K25" s="67"/>
      <c r="L25" s="67"/>
      <c r="M25" s="67"/>
      <c r="N25" s="67"/>
      <c r="O25" s="67"/>
    </row>
    <row r="26" spans="1:17" ht="31.5" customHeight="1" x14ac:dyDescent="0.25">
      <c r="A26" s="43" t="s">
        <v>70</v>
      </c>
      <c r="B26" s="99" t="s">
        <v>104</v>
      </c>
      <c r="C26" s="100"/>
      <c r="D26" s="100"/>
      <c r="E26" s="100"/>
      <c r="F26" s="100"/>
      <c r="G26" s="100"/>
      <c r="H26" s="100"/>
      <c r="I26" s="100"/>
      <c r="J26" s="100"/>
      <c r="K26" s="100"/>
      <c r="L26" s="100"/>
      <c r="M26" s="100"/>
      <c r="N26" s="100"/>
      <c r="O26" s="100"/>
    </row>
    <row r="27" spans="1:17" x14ac:dyDescent="0.25">
      <c r="B27" s="107"/>
      <c r="C27" s="107"/>
      <c r="D27" s="107"/>
      <c r="E27" s="106" t="s">
        <v>64</v>
      </c>
      <c r="F27" s="106"/>
      <c r="G27" s="106"/>
      <c r="H27" s="67"/>
      <c r="I27" s="67"/>
      <c r="J27" s="67"/>
      <c r="K27" s="67"/>
      <c r="L27" s="67"/>
      <c r="M27" s="67"/>
      <c r="N27" s="67"/>
      <c r="O27" s="67"/>
    </row>
    <row r="28" spans="1:17" ht="12.75" customHeight="1" x14ac:dyDescent="0.25">
      <c r="B28" s="101" t="s">
        <v>55</v>
      </c>
      <c r="C28" s="102"/>
      <c r="D28" s="102"/>
      <c r="E28" s="103" t="s">
        <v>59</v>
      </c>
      <c r="F28" s="103"/>
      <c r="G28" s="103"/>
      <c r="H28" s="67"/>
      <c r="I28" s="67"/>
      <c r="J28" s="67"/>
      <c r="K28" s="67"/>
      <c r="L28" s="67"/>
      <c r="M28" s="67"/>
      <c r="N28" s="67"/>
      <c r="O28" s="67"/>
    </row>
    <row r="29" spans="1:17" ht="12.75" customHeight="1" x14ac:dyDescent="0.25">
      <c r="B29" s="101" t="s">
        <v>56</v>
      </c>
      <c r="C29" s="102"/>
      <c r="D29" s="102"/>
      <c r="E29" s="103" t="s">
        <v>60</v>
      </c>
      <c r="F29" s="103"/>
      <c r="G29" s="103"/>
      <c r="H29" s="67"/>
      <c r="I29" s="67"/>
      <c r="J29" s="67"/>
      <c r="K29" s="67"/>
      <c r="L29" s="67"/>
      <c r="M29" s="67"/>
      <c r="N29" s="67"/>
      <c r="O29" s="67"/>
    </row>
    <row r="30" spans="1:17" ht="12.75" customHeight="1" x14ac:dyDescent="0.25">
      <c r="B30" s="101" t="s">
        <v>57</v>
      </c>
      <c r="C30" s="102"/>
      <c r="D30" s="102"/>
      <c r="E30" s="103" t="s">
        <v>61</v>
      </c>
      <c r="F30" s="103"/>
      <c r="G30" s="103"/>
      <c r="H30" s="67"/>
      <c r="I30" s="67"/>
      <c r="J30" s="67"/>
      <c r="K30" s="67"/>
      <c r="L30" s="67"/>
      <c r="M30" s="67"/>
      <c r="N30" s="67"/>
      <c r="O30" s="67"/>
    </row>
    <row r="31" spans="1:17" ht="12.75" customHeight="1" x14ac:dyDescent="0.25">
      <c r="B31" s="101" t="s">
        <v>58</v>
      </c>
      <c r="C31" s="102"/>
      <c r="D31" s="102"/>
      <c r="E31" s="103" t="s">
        <v>62</v>
      </c>
      <c r="F31" s="103"/>
      <c r="G31" s="103"/>
      <c r="H31" s="67"/>
      <c r="I31" s="67"/>
      <c r="J31" s="67"/>
      <c r="K31" s="67"/>
      <c r="L31" s="67"/>
      <c r="M31" s="67"/>
      <c r="N31" s="67"/>
      <c r="O31" s="67"/>
    </row>
    <row r="32" spans="1:17" ht="12.75" customHeight="1" x14ac:dyDescent="0.25">
      <c r="B32" s="101" t="s">
        <v>48</v>
      </c>
      <c r="C32" s="102"/>
      <c r="D32" s="102"/>
      <c r="E32" s="103" t="s">
        <v>63</v>
      </c>
      <c r="F32" s="103"/>
      <c r="G32" s="103"/>
      <c r="H32" s="67"/>
      <c r="I32" s="67"/>
      <c r="J32" s="67"/>
      <c r="K32" s="67"/>
      <c r="L32" s="67"/>
      <c r="M32" s="67"/>
      <c r="N32" s="67"/>
      <c r="O32" s="67"/>
    </row>
    <row r="33" spans="1:15" ht="12.75" customHeight="1" x14ac:dyDescent="0.25">
      <c r="B33" s="101" t="s">
        <v>77</v>
      </c>
      <c r="C33" s="102"/>
      <c r="D33" s="102"/>
      <c r="E33" s="103" t="s">
        <v>78</v>
      </c>
      <c r="F33" s="103"/>
      <c r="G33" s="103"/>
      <c r="H33" s="67"/>
      <c r="I33" s="67"/>
      <c r="J33" s="67"/>
      <c r="K33" s="67"/>
      <c r="L33" s="67"/>
      <c r="M33" s="67"/>
      <c r="N33" s="67"/>
      <c r="O33" s="67"/>
    </row>
    <row r="34" spans="1:15" x14ac:dyDescent="0.25">
      <c r="B34" s="67"/>
      <c r="C34" s="67"/>
      <c r="D34" s="67"/>
      <c r="E34" s="67"/>
      <c r="F34" s="67"/>
      <c r="G34" s="67"/>
      <c r="H34" s="67"/>
      <c r="I34" s="67"/>
      <c r="J34" s="67"/>
      <c r="K34" s="67"/>
      <c r="L34" s="67"/>
      <c r="M34" s="67"/>
      <c r="N34" s="67"/>
      <c r="O34" s="67"/>
    </row>
    <row r="35" spans="1:15" x14ac:dyDescent="0.25">
      <c r="B35" s="67"/>
      <c r="C35" s="67"/>
      <c r="D35" s="67"/>
      <c r="E35" s="67"/>
      <c r="F35" s="67"/>
      <c r="G35" s="67"/>
      <c r="H35" s="67"/>
      <c r="I35" s="67"/>
      <c r="J35" s="67"/>
      <c r="K35" s="67"/>
      <c r="L35" s="67"/>
      <c r="M35" s="67"/>
      <c r="N35" s="67"/>
      <c r="O35" s="67"/>
    </row>
    <row r="36" spans="1:15" x14ac:dyDescent="0.25">
      <c r="A36" s="41" t="s">
        <v>36</v>
      </c>
      <c r="B36" s="67"/>
      <c r="C36" s="67"/>
      <c r="D36" s="67"/>
      <c r="E36" s="67"/>
      <c r="F36" s="67"/>
      <c r="G36" s="67"/>
      <c r="H36" s="67"/>
      <c r="I36" s="67"/>
      <c r="J36" s="67"/>
      <c r="K36" s="67"/>
      <c r="L36" s="67"/>
      <c r="M36" s="67"/>
      <c r="N36" s="67"/>
      <c r="O36" s="67"/>
    </row>
    <row r="37" spans="1:15" x14ac:dyDescent="0.25">
      <c r="A37" s="44" t="s">
        <v>38</v>
      </c>
      <c r="B37" s="68" t="s">
        <v>1</v>
      </c>
      <c r="C37" s="67"/>
      <c r="D37" s="67"/>
      <c r="E37" s="67"/>
      <c r="F37" s="67"/>
      <c r="G37" s="67"/>
      <c r="H37" s="67"/>
      <c r="I37" s="67"/>
      <c r="J37" s="67"/>
      <c r="K37" s="67"/>
      <c r="L37" s="67"/>
      <c r="M37" s="67"/>
      <c r="N37" s="67"/>
      <c r="O37" s="67"/>
    </row>
    <row r="38" spans="1:15" x14ac:dyDescent="0.25">
      <c r="A38" s="45"/>
      <c r="B38" s="105" t="s">
        <v>72</v>
      </c>
      <c r="C38" s="105"/>
      <c r="D38" s="105"/>
      <c r="E38" s="105"/>
      <c r="F38" s="105"/>
      <c r="G38" s="105"/>
      <c r="H38" s="105"/>
      <c r="I38" s="105"/>
      <c r="J38" s="105"/>
      <c r="K38" s="105"/>
      <c r="L38" s="105"/>
      <c r="M38" s="105"/>
      <c r="N38" s="105"/>
      <c r="O38" s="105"/>
    </row>
    <row r="39" spans="1:15" x14ac:dyDescent="0.25">
      <c r="A39" s="45"/>
      <c r="B39" s="67"/>
      <c r="C39" s="67"/>
      <c r="D39" s="67"/>
      <c r="E39" s="67"/>
      <c r="F39" s="67"/>
      <c r="G39" s="67"/>
      <c r="H39" s="67"/>
      <c r="I39" s="67"/>
      <c r="J39" s="67"/>
      <c r="K39" s="67"/>
      <c r="L39" s="67"/>
      <c r="M39" s="67"/>
      <c r="N39" s="67"/>
      <c r="O39" s="67"/>
    </row>
    <row r="40" spans="1:15" x14ac:dyDescent="0.25">
      <c r="A40" s="44" t="s">
        <v>39</v>
      </c>
      <c r="B40" s="68" t="s">
        <v>2</v>
      </c>
      <c r="C40" s="67"/>
      <c r="D40" s="67"/>
      <c r="E40" s="67"/>
      <c r="F40" s="67"/>
      <c r="G40" s="67"/>
      <c r="H40" s="67"/>
      <c r="I40" s="67"/>
      <c r="J40" s="67"/>
      <c r="K40" s="67"/>
      <c r="L40" s="67"/>
      <c r="M40" s="67"/>
      <c r="N40" s="67"/>
      <c r="O40" s="67"/>
    </row>
    <row r="41" spans="1:15" x14ac:dyDescent="0.25">
      <c r="A41" s="45"/>
      <c r="B41" s="105" t="s">
        <v>73</v>
      </c>
      <c r="C41" s="105"/>
      <c r="D41" s="105"/>
      <c r="E41" s="105"/>
      <c r="F41" s="105"/>
      <c r="G41" s="105"/>
      <c r="H41" s="105"/>
      <c r="I41" s="105"/>
      <c r="J41" s="105"/>
      <c r="K41" s="105"/>
      <c r="L41" s="105"/>
      <c r="M41" s="105"/>
      <c r="N41" s="105"/>
      <c r="O41" s="105"/>
    </row>
    <row r="42" spans="1:15" x14ac:dyDescent="0.25">
      <c r="A42" s="45"/>
      <c r="B42" s="67"/>
      <c r="C42" s="67"/>
      <c r="D42" s="67"/>
      <c r="E42" s="67"/>
      <c r="F42" s="67"/>
      <c r="G42" s="67"/>
      <c r="H42" s="67"/>
      <c r="I42" s="67"/>
      <c r="J42" s="67"/>
      <c r="K42" s="67"/>
      <c r="L42" s="67"/>
      <c r="M42" s="67"/>
      <c r="N42" s="67"/>
      <c r="O42" s="67"/>
    </row>
    <row r="43" spans="1:15" x14ac:dyDescent="0.25">
      <c r="A43" s="44" t="s">
        <v>41</v>
      </c>
      <c r="B43" s="68" t="s">
        <v>45</v>
      </c>
      <c r="C43" s="67"/>
      <c r="D43" s="67"/>
      <c r="E43" s="67"/>
      <c r="F43" s="67"/>
      <c r="G43" s="67"/>
      <c r="H43" s="67"/>
      <c r="I43" s="67"/>
      <c r="J43" s="67"/>
      <c r="K43" s="67"/>
      <c r="L43" s="67"/>
      <c r="M43" s="67"/>
      <c r="N43" s="67"/>
      <c r="O43" s="67"/>
    </row>
    <row r="44" spans="1:15" ht="41.25" customHeight="1" x14ac:dyDescent="0.25">
      <c r="A44" s="45"/>
      <c r="B44" s="105" t="s">
        <v>90</v>
      </c>
      <c r="C44" s="105"/>
      <c r="D44" s="105"/>
      <c r="E44" s="105"/>
      <c r="F44" s="105"/>
      <c r="G44" s="105"/>
      <c r="H44" s="105"/>
      <c r="I44" s="105"/>
      <c r="J44" s="105"/>
      <c r="K44" s="105"/>
      <c r="L44" s="105"/>
      <c r="M44" s="105"/>
      <c r="N44" s="105"/>
      <c r="O44" s="105"/>
    </row>
    <row r="45" spans="1:15" x14ac:dyDescent="0.25">
      <c r="A45" s="45"/>
      <c r="B45" s="67"/>
      <c r="C45" s="67"/>
      <c r="D45" s="67"/>
      <c r="E45" s="67"/>
      <c r="F45" s="67"/>
      <c r="G45" s="67"/>
      <c r="H45" s="67"/>
      <c r="I45" s="67"/>
      <c r="J45" s="67"/>
      <c r="K45" s="67"/>
      <c r="L45" s="67"/>
      <c r="M45" s="67"/>
      <c r="N45" s="67"/>
      <c r="O45" s="67"/>
    </row>
    <row r="46" spans="1:15" x14ac:dyDescent="0.25">
      <c r="A46" s="44" t="s">
        <v>42</v>
      </c>
      <c r="B46" s="68" t="s">
        <v>79</v>
      </c>
      <c r="C46" s="67"/>
      <c r="D46" s="67"/>
      <c r="E46" s="67"/>
      <c r="F46" s="67"/>
      <c r="G46" s="67"/>
      <c r="H46" s="67"/>
      <c r="I46" s="67"/>
      <c r="J46" s="67"/>
      <c r="K46" s="67"/>
      <c r="L46" s="67"/>
      <c r="M46" s="67"/>
      <c r="N46" s="67"/>
      <c r="O46" s="67"/>
    </row>
    <row r="47" spans="1:15" ht="43.5" customHeight="1" x14ac:dyDescent="0.25">
      <c r="A47" s="45"/>
      <c r="B47" s="105" t="s">
        <v>84</v>
      </c>
      <c r="C47" s="105"/>
      <c r="D47" s="105"/>
      <c r="E47" s="105"/>
      <c r="F47" s="105"/>
      <c r="G47" s="105"/>
      <c r="H47" s="105"/>
      <c r="I47" s="105"/>
      <c r="J47" s="105"/>
      <c r="K47" s="105"/>
      <c r="L47" s="105"/>
      <c r="M47" s="105"/>
      <c r="N47" s="105"/>
      <c r="O47" s="105"/>
    </row>
    <row r="48" spans="1:15" ht="30" customHeight="1" x14ac:dyDescent="0.25">
      <c r="A48" s="45"/>
      <c r="B48" s="105" t="s">
        <v>37</v>
      </c>
      <c r="C48" s="105"/>
      <c r="D48" s="105"/>
      <c r="E48" s="105"/>
      <c r="F48" s="105"/>
      <c r="G48" s="105"/>
      <c r="H48" s="105"/>
      <c r="I48" s="105"/>
      <c r="J48" s="105"/>
      <c r="K48" s="105"/>
      <c r="L48" s="105"/>
      <c r="M48" s="105"/>
      <c r="N48" s="105"/>
      <c r="O48" s="105"/>
    </row>
    <row r="49" spans="1:15" x14ac:dyDescent="0.25">
      <c r="A49" s="45"/>
      <c r="B49" s="67"/>
      <c r="C49" s="67"/>
      <c r="D49" s="67"/>
      <c r="E49" s="67"/>
      <c r="F49" s="67"/>
      <c r="G49" s="67"/>
      <c r="H49" s="67"/>
      <c r="I49" s="67"/>
      <c r="J49" s="67"/>
      <c r="K49" s="67"/>
      <c r="L49" s="67"/>
      <c r="M49" s="67"/>
      <c r="N49" s="67"/>
      <c r="O49" s="67"/>
    </row>
    <row r="50" spans="1:15" x14ac:dyDescent="0.25">
      <c r="A50" s="46" t="s">
        <v>43</v>
      </c>
      <c r="B50" s="104" t="s">
        <v>40</v>
      </c>
      <c r="C50" s="104"/>
      <c r="D50" s="104"/>
      <c r="E50" s="104"/>
      <c r="F50" s="104"/>
      <c r="G50" s="104"/>
      <c r="H50" s="104"/>
      <c r="I50" s="104"/>
      <c r="J50" s="104"/>
      <c r="K50" s="104"/>
      <c r="L50" s="104"/>
      <c r="M50" s="104"/>
      <c r="N50" s="104"/>
      <c r="O50" s="104"/>
    </row>
    <row r="51" spans="1:15" ht="25.5" customHeight="1" x14ac:dyDescent="0.25">
      <c r="A51" s="47"/>
      <c r="B51" s="105" t="s">
        <v>74</v>
      </c>
      <c r="C51" s="105"/>
      <c r="D51" s="105"/>
      <c r="E51" s="105"/>
      <c r="F51" s="105"/>
      <c r="G51" s="105"/>
      <c r="H51" s="105"/>
      <c r="I51" s="105"/>
      <c r="J51" s="105"/>
      <c r="K51" s="105"/>
      <c r="L51" s="105"/>
      <c r="M51" s="105"/>
      <c r="N51" s="105"/>
      <c r="O51" s="105"/>
    </row>
    <row r="52" spans="1:15" ht="15" x14ac:dyDescent="0.25">
      <c r="A52" s="47"/>
      <c r="B52" s="61"/>
      <c r="C52" s="61"/>
      <c r="D52" s="61"/>
      <c r="E52" s="61"/>
      <c r="F52" s="61"/>
      <c r="G52" s="61"/>
      <c r="H52" s="61"/>
      <c r="I52" s="61"/>
      <c r="J52" s="61"/>
      <c r="K52" s="61"/>
      <c r="L52" s="61"/>
      <c r="M52" s="61"/>
      <c r="N52" s="61"/>
      <c r="O52" s="61"/>
    </row>
    <row r="53" spans="1:15" x14ac:dyDescent="0.25">
      <c r="A53" s="46" t="s">
        <v>44</v>
      </c>
      <c r="B53" s="104" t="s">
        <v>35</v>
      </c>
      <c r="C53" s="104"/>
      <c r="D53" s="104"/>
      <c r="E53" s="104"/>
      <c r="F53" s="104"/>
      <c r="G53" s="104"/>
      <c r="H53" s="104"/>
      <c r="I53" s="104"/>
      <c r="J53" s="104"/>
      <c r="K53" s="104"/>
      <c r="L53" s="104"/>
      <c r="M53" s="104"/>
      <c r="N53" s="104"/>
      <c r="O53" s="104"/>
    </row>
    <row r="54" spans="1:15" ht="59.25" customHeight="1" x14ac:dyDescent="0.25">
      <c r="A54" s="47"/>
      <c r="B54" s="105" t="s">
        <v>105</v>
      </c>
      <c r="C54" s="105"/>
      <c r="D54" s="105"/>
      <c r="E54" s="105"/>
      <c r="F54" s="105"/>
      <c r="G54" s="105"/>
      <c r="H54" s="105"/>
      <c r="I54" s="105"/>
      <c r="J54" s="105"/>
      <c r="K54" s="105"/>
      <c r="L54" s="105"/>
      <c r="M54" s="105"/>
      <c r="N54" s="105"/>
      <c r="O54" s="105"/>
    </row>
    <row r="55" spans="1:15" x14ac:dyDescent="0.25">
      <c r="B55" s="67"/>
      <c r="C55" s="67"/>
      <c r="D55" s="67"/>
      <c r="E55" s="67"/>
      <c r="F55" s="67"/>
      <c r="G55" s="67"/>
      <c r="H55" s="67"/>
      <c r="I55" s="67"/>
      <c r="J55" s="67"/>
      <c r="K55" s="67"/>
      <c r="L55" s="67"/>
      <c r="M55" s="67"/>
      <c r="N55" s="67"/>
      <c r="O55" s="67"/>
    </row>
    <row r="56" spans="1:15" x14ac:dyDescent="0.25">
      <c r="B56" s="67"/>
      <c r="C56" s="67"/>
      <c r="D56" s="67"/>
      <c r="E56" s="67"/>
      <c r="F56" s="67"/>
      <c r="G56" s="67"/>
      <c r="H56" s="67"/>
      <c r="I56" s="67"/>
      <c r="J56" s="67"/>
      <c r="K56" s="67"/>
      <c r="L56" s="67"/>
      <c r="M56" s="67"/>
      <c r="N56" s="67"/>
      <c r="O56" s="67"/>
    </row>
    <row r="57" spans="1:15" x14ac:dyDescent="0.25">
      <c r="B57" s="67"/>
      <c r="C57" s="67"/>
      <c r="D57" s="67"/>
      <c r="E57" s="67"/>
      <c r="F57" s="67"/>
      <c r="G57" s="67"/>
      <c r="H57" s="67"/>
      <c r="I57" s="67"/>
      <c r="J57" s="67"/>
      <c r="K57" s="67"/>
      <c r="L57" s="67"/>
      <c r="M57" s="67"/>
      <c r="N57" s="67"/>
      <c r="O57" s="67"/>
    </row>
    <row r="58" spans="1:15" x14ac:dyDescent="0.25">
      <c r="B58" s="67"/>
      <c r="C58" s="67"/>
      <c r="D58" s="67"/>
      <c r="E58" s="67"/>
      <c r="F58" s="67"/>
      <c r="G58" s="67"/>
      <c r="H58" s="67"/>
      <c r="I58" s="67"/>
      <c r="J58" s="67"/>
      <c r="K58" s="67"/>
      <c r="L58" s="67"/>
      <c r="M58" s="67"/>
      <c r="N58" s="67"/>
      <c r="O58" s="67"/>
    </row>
    <row r="59" spans="1:15" x14ac:dyDescent="0.25">
      <c r="B59" s="67"/>
      <c r="C59" s="67"/>
      <c r="D59" s="67"/>
      <c r="E59" s="67"/>
      <c r="F59" s="67"/>
      <c r="G59" s="67"/>
      <c r="H59" s="67"/>
      <c r="I59" s="67"/>
      <c r="J59" s="67"/>
      <c r="K59" s="67"/>
      <c r="L59" s="67"/>
      <c r="M59" s="67"/>
      <c r="N59" s="67"/>
      <c r="O59" s="67"/>
    </row>
    <row r="60" spans="1:15" x14ac:dyDescent="0.25">
      <c r="B60" s="67"/>
      <c r="C60" s="67"/>
      <c r="D60" s="67"/>
      <c r="E60" s="67"/>
      <c r="F60" s="67"/>
      <c r="G60" s="67"/>
      <c r="H60" s="67"/>
      <c r="I60" s="67"/>
      <c r="J60" s="67"/>
      <c r="K60" s="67"/>
      <c r="L60" s="67"/>
      <c r="M60" s="67"/>
      <c r="N60" s="67"/>
      <c r="O60" s="67"/>
    </row>
    <row r="61" spans="1:15" x14ac:dyDescent="0.25">
      <c r="B61" s="67"/>
      <c r="C61" s="67"/>
      <c r="D61" s="67"/>
      <c r="E61" s="67"/>
      <c r="F61" s="67"/>
      <c r="G61" s="67"/>
      <c r="H61" s="67"/>
      <c r="I61" s="67"/>
      <c r="J61" s="67"/>
      <c r="K61" s="67"/>
      <c r="L61" s="67"/>
      <c r="M61" s="67"/>
      <c r="N61" s="67"/>
      <c r="O61" s="67"/>
    </row>
    <row r="62" spans="1:15" x14ac:dyDescent="0.25">
      <c r="B62" s="67"/>
      <c r="C62" s="67"/>
      <c r="D62" s="67"/>
      <c r="E62" s="67"/>
      <c r="F62" s="67"/>
      <c r="G62" s="67"/>
      <c r="H62" s="67"/>
      <c r="I62" s="67"/>
      <c r="J62" s="67"/>
      <c r="K62" s="67"/>
      <c r="L62" s="67"/>
      <c r="M62" s="67"/>
      <c r="N62" s="67"/>
      <c r="O62" s="67"/>
    </row>
  </sheetData>
  <mergeCells count="33">
    <mergeCell ref="B7:O7"/>
    <mergeCell ref="B11:O11"/>
    <mergeCell ref="B18:O18"/>
    <mergeCell ref="B20:O20"/>
    <mergeCell ref="B22:O22"/>
    <mergeCell ref="B9:O9"/>
    <mergeCell ref="B13:O13"/>
    <mergeCell ref="B16:O16"/>
    <mergeCell ref="B51:O51"/>
    <mergeCell ref="B53:O53"/>
    <mergeCell ref="B54:O54"/>
    <mergeCell ref="E27:G27"/>
    <mergeCell ref="E32:G32"/>
    <mergeCell ref="E31:G31"/>
    <mergeCell ref="E30:G30"/>
    <mergeCell ref="E29:G29"/>
    <mergeCell ref="E28:G28"/>
    <mergeCell ref="B28:D28"/>
    <mergeCell ref="B29:D29"/>
    <mergeCell ref="B30:D30"/>
    <mergeCell ref="B31:D31"/>
    <mergeCell ref="B32:D32"/>
    <mergeCell ref="B27:D27"/>
    <mergeCell ref="B38:O38"/>
    <mergeCell ref="B24:O24"/>
    <mergeCell ref="B33:D33"/>
    <mergeCell ref="E33:G33"/>
    <mergeCell ref="B26:O26"/>
    <mergeCell ref="B50:O50"/>
    <mergeCell ref="B41:O41"/>
    <mergeCell ref="B44:O44"/>
    <mergeCell ref="B47:O47"/>
    <mergeCell ref="B48:O48"/>
  </mergeCells>
  <pageMargins left="0.7" right="0.7" top="0.75" bottom="0.75" header="0.3" footer="0.3"/>
  <pageSetup scale="90" orientation="landscape" r:id="rId1"/>
  <rowBreaks count="1" manualBreakCount="1">
    <brk id="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29"/>
  <sheetViews>
    <sheetView zoomScaleNormal="100" workbookViewId="0">
      <pane ySplit="6" topLeftCell="A7" activePane="bottomLeft" state="frozen"/>
      <selection pane="bottomLeft" activeCell="A7" sqref="A7"/>
    </sheetView>
  </sheetViews>
  <sheetFormatPr defaultRowHeight="15" x14ac:dyDescent="0.25"/>
  <cols>
    <col min="1" max="1" width="8.5703125" style="2" customWidth="1"/>
    <col min="2" max="2" width="22.42578125" style="2" bestFit="1" customWidth="1"/>
    <col min="3" max="3" width="12.7109375" style="2" customWidth="1"/>
    <col min="4" max="4" width="15.85546875" style="2" customWidth="1"/>
    <col min="5" max="5" width="9.7109375" style="2" bestFit="1" customWidth="1"/>
    <col min="6" max="6" width="12" style="2" customWidth="1"/>
    <col min="7" max="8" width="11.140625" style="29" customWidth="1"/>
    <col min="9" max="9" width="10.5703125" style="6" bestFit="1" customWidth="1"/>
    <col min="10" max="10" width="12.85546875" style="2" customWidth="1"/>
    <col min="11" max="11" width="12.28515625" style="2" customWidth="1"/>
    <col min="12" max="16384" width="9.140625" style="2"/>
  </cols>
  <sheetData>
    <row r="1" spans="1:24" x14ac:dyDescent="0.25">
      <c r="A1" s="5" t="s">
        <v>8</v>
      </c>
    </row>
    <row r="2" spans="1:24" x14ac:dyDescent="0.25">
      <c r="A2" s="5" t="s">
        <v>9</v>
      </c>
    </row>
    <row r="3" spans="1:24" x14ac:dyDescent="0.25">
      <c r="A3" s="5"/>
      <c r="G3" s="86"/>
    </row>
    <row r="4" spans="1:24" x14ac:dyDescent="0.25">
      <c r="A4" s="60"/>
      <c r="B4" s="35" t="s">
        <v>76</v>
      </c>
    </row>
    <row r="5" spans="1:24" x14ac:dyDescent="0.25">
      <c r="A5" s="35"/>
      <c r="E5" s="63">
        <v>41547</v>
      </c>
      <c r="F5" s="75"/>
    </row>
    <row r="6" spans="1:24" ht="83.25" customHeight="1" x14ac:dyDescent="0.25">
      <c r="A6" s="1" t="s">
        <v>10</v>
      </c>
      <c r="B6" s="1" t="s">
        <v>0</v>
      </c>
      <c r="C6" s="1" t="s">
        <v>1</v>
      </c>
      <c r="D6" s="1" t="s">
        <v>2</v>
      </c>
      <c r="E6" s="1" t="s">
        <v>11</v>
      </c>
      <c r="F6" s="1" t="s">
        <v>85</v>
      </c>
      <c r="G6" s="1" t="s">
        <v>12</v>
      </c>
      <c r="H6" s="1" t="s">
        <v>13</v>
      </c>
      <c r="I6" s="1" t="s">
        <v>14</v>
      </c>
      <c r="J6" s="1" t="s">
        <v>75</v>
      </c>
      <c r="K6" s="1" t="s">
        <v>15</v>
      </c>
    </row>
    <row r="7" spans="1:24" s="8" customFormat="1" x14ac:dyDescent="0.25">
      <c r="A7" s="58">
        <v>1</v>
      </c>
      <c r="B7" s="56" t="s">
        <v>18</v>
      </c>
      <c r="C7" s="57">
        <v>37561</v>
      </c>
      <c r="D7" s="57">
        <v>41578</v>
      </c>
      <c r="E7" s="4">
        <f>$E$5</f>
        <v>41547</v>
      </c>
      <c r="F7" s="69">
        <v>2.75E-2</v>
      </c>
      <c r="G7" s="30">
        <f>YEARFRAC(C7,D7)</f>
        <v>11</v>
      </c>
      <c r="H7" s="30">
        <f>YEARFRAC(C7,E7)</f>
        <v>10.91388888888889</v>
      </c>
      <c r="I7" s="59">
        <v>75000</v>
      </c>
      <c r="J7" s="58">
        <v>25</v>
      </c>
      <c r="K7" s="9">
        <f>H7+J7</f>
        <v>35.913888888888891</v>
      </c>
      <c r="L7" s="2"/>
      <c r="M7" s="2"/>
      <c r="N7" s="2"/>
      <c r="O7" s="2"/>
      <c r="P7" s="2"/>
      <c r="Q7" s="2"/>
      <c r="R7" s="2"/>
      <c r="S7" s="2"/>
      <c r="T7" s="2"/>
      <c r="U7" s="2"/>
      <c r="V7" s="2"/>
      <c r="W7" s="2"/>
      <c r="X7" s="2"/>
    </row>
    <row r="8" spans="1:24" s="8" customFormat="1" x14ac:dyDescent="0.25">
      <c r="A8" s="58">
        <v>2</v>
      </c>
      <c r="B8" s="56" t="s">
        <v>19</v>
      </c>
      <c r="C8" s="57">
        <v>37803</v>
      </c>
      <c r="D8" s="57">
        <v>41455</v>
      </c>
      <c r="E8" s="4">
        <f t="shared" ref="E8:E10" si="0">$E$5</f>
        <v>41547</v>
      </c>
      <c r="F8" s="69">
        <v>2.5000000000000001E-2</v>
      </c>
      <c r="G8" s="30">
        <f>YEARFRAC(C8,D8)</f>
        <v>9.9972222222222218</v>
      </c>
      <c r="H8" s="30">
        <f>YEARFRAC(C8,E8)</f>
        <v>10.247222222222222</v>
      </c>
      <c r="I8" s="59">
        <v>100000</v>
      </c>
      <c r="J8" s="58">
        <v>25</v>
      </c>
      <c r="K8" s="9">
        <f>H8+J8</f>
        <v>35.24722222222222</v>
      </c>
      <c r="L8" s="2"/>
      <c r="M8" s="2"/>
      <c r="N8" s="2"/>
      <c r="O8" s="2"/>
      <c r="P8" s="2"/>
      <c r="Q8" s="2"/>
      <c r="R8" s="2"/>
      <c r="S8" s="2"/>
      <c r="T8" s="2"/>
      <c r="U8" s="2"/>
      <c r="V8" s="2"/>
      <c r="W8" s="2"/>
      <c r="X8" s="2"/>
    </row>
    <row r="9" spans="1:24" s="8" customFormat="1" x14ac:dyDescent="0.25">
      <c r="A9" s="58">
        <v>3</v>
      </c>
      <c r="B9" s="56" t="s">
        <v>20</v>
      </c>
      <c r="C9" s="57">
        <v>37895</v>
      </c>
      <c r="D9" s="57">
        <v>41547</v>
      </c>
      <c r="E9" s="4">
        <f t="shared" si="0"/>
        <v>41547</v>
      </c>
      <c r="F9" s="69">
        <v>2.4E-2</v>
      </c>
      <c r="G9" s="30">
        <f>YEARFRAC(C9,D9)</f>
        <v>9.9972222222222218</v>
      </c>
      <c r="H9" s="30">
        <f>YEARFRAC(C9,E9)</f>
        <v>9.9972222222222218</v>
      </c>
      <c r="I9" s="59">
        <v>50000</v>
      </c>
      <c r="J9" s="58">
        <v>6.25</v>
      </c>
      <c r="K9" s="9">
        <f>H9+J9</f>
        <v>16.24722222222222</v>
      </c>
      <c r="L9" s="2"/>
      <c r="M9" s="2"/>
      <c r="N9" s="2"/>
      <c r="O9" s="2"/>
      <c r="P9" s="2"/>
      <c r="Q9" s="2"/>
      <c r="R9" s="2"/>
      <c r="S9" s="2"/>
      <c r="T9" s="2"/>
      <c r="U9" s="2"/>
      <c r="V9" s="2"/>
      <c r="W9" s="2"/>
      <c r="X9" s="2"/>
    </row>
    <row r="10" spans="1:24" s="8" customFormat="1" x14ac:dyDescent="0.25">
      <c r="A10" s="58">
        <v>4</v>
      </c>
      <c r="B10" s="56" t="s">
        <v>21</v>
      </c>
      <c r="C10" s="57">
        <v>37926</v>
      </c>
      <c r="D10" s="57">
        <v>41578</v>
      </c>
      <c r="E10" s="4">
        <f t="shared" si="0"/>
        <v>41547</v>
      </c>
      <c r="F10" s="69">
        <v>2.53E-2</v>
      </c>
      <c r="G10" s="30">
        <f>YEARFRAC(C10,D10)</f>
        <v>10</v>
      </c>
      <c r="H10" s="30">
        <f>YEARFRAC(C10,E10)</f>
        <v>9.9138888888888896</v>
      </c>
      <c r="I10" s="59">
        <v>20000</v>
      </c>
      <c r="J10" s="58">
        <v>25</v>
      </c>
      <c r="K10" s="9">
        <f>H10+J10</f>
        <v>34.913888888888891</v>
      </c>
      <c r="L10" s="2"/>
      <c r="M10" s="2"/>
      <c r="N10" s="2"/>
      <c r="O10" s="2"/>
      <c r="P10" s="2"/>
      <c r="Q10" s="2"/>
      <c r="R10" s="2"/>
      <c r="S10" s="2"/>
      <c r="T10" s="2"/>
      <c r="U10" s="2"/>
      <c r="V10" s="2"/>
      <c r="W10" s="2"/>
      <c r="X10" s="2"/>
    </row>
    <row r="11" spans="1:24" ht="27.75" customHeight="1" thickBot="1" x14ac:dyDescent="0.3">
      <c r="A11" s="5" t="s">
        <v>86</v>
      </c>
      <c r="B11" s="3"/>
      <c r="C11" s="73">
        <f>EDATE(E5,H11*-12)</f>
        <v>37802</v>
      </c>
      <c r="D11" s="4"/>
      <c r="E11" s="4"/>
      <c r="F11" s="70">
        <f>SUMPRODUCT(F7:F10,I7:I10)/SUM(I7:I10)</f>
        <v>2.5585714285714285E-2</v>
      </c>
      <c r="G11" s="71">
        <f>AVERAGE(G7:G10)</f>
        <v>10.24861111111111</v>
      </c>
      <c r="H11" s="71">
        <f>AVERAGE(H7:H10)</f>
        <v>10.268055555555556</v>
      </c>
      <c r="I11" s="12">
        <f>SUM(I7:I10)</f>
        <v>245000</v>
      </c>
      <c r="J11" s="71">
        <f>AVERAGE(J7:J10)</f>
        <v>20.3125</v>
      </c>
      <c r="K11" s="71">
        <f>AVERAGE(K7:K10)</f>
        <v>30.580555555555556</v>
      </c>
    </row>
    <row r="12" spans="1:24" ht="15.75" thickTop="1" x14ac:dyDescent="0.25">
      <c r="B12" s="3"/>
      <c r="C12" s="4"/>
      <c r="D12" s="4"/>
      <c r="E12" s="4"/>
      <c r="F12" s="4"/>
      <c r="G12" s="65"/>
      <c r="K12" s="7"/>
    </row>
    <row r="13" spans="1:24" s="10" customFormat="1" x14ac:dyDescent="0.25">
      <c r="A13" s="58">
        <v>1</v>
      </c>
      <c r="B13" s="56" t="s">
        <v>18</v>
      </c>
      <c r="C13" s="57">
        <v>38899</v>
      </c>
      <c r="D13" s="57">
        <v>41455</v>
      </c>
      <c r="E13" s="4">
        <f t="shared" ref="E13:E27" si="1">$E$5</f>
        <v>41547</v>
      </c>
      <c r="F13" s="72">
        <v>2.2576923076923074E-2</v>
      </c>
      <c r="G13" s="31">
        <f t="shared" ref="G13:G27" si="2">YEARFRAC(C13,D13)</f>
        <v>6.9972222222222218</v>
      </c>
      <c r="H13" s="31">
        <f t="shared" ref="H13:H27" si="3">YEARFRAC(C13,E13)</f>
        <v>7.2472222222222218</v>
      </c>
      <c r="I13" s="59">
        <v>30000</v>
      </c>
      <c r="J13" s="58">
        <v>25</v>
      </c>
      <c r="K13" s="11">
        <f t="shared" ref="K13:K27" si="4">H13+J13</f>
        <v>32.24722222222222</v>
      </c>
      <c r="L13" s="2"/>
      <c r="M13" s="2"/>
      <c r="N13" s="2"/>
      <c r="O13" s="2"/>
      <c r="P13" s="2"/>
      <c r="Q13" s="2"/>
      <c r="R13" s="2"/>
      <c r="S13" s="2"/>
      <c r="T13" s="2"/>
      <c r="U13" s="2"/>
      <c r="V13" s="2"/>
      <c r="W13" s="2"/>
      <c r="X13" s="2"/>
    </row>
    <row r="14" spans="1:24" s="10" customFormat="1" x14ac:dyDescent="0.25">
      <c r="A14" s="58">
        <v>2</v>
      </c>
      <c r="B14" s="56" t="s">
        <v>19</v>
      </c>
      <c r="C14" s="57">
        <v>39326</v>
      </c>
      <c r="D14" s="57">
        <v>41578</v>
      </c>
      <c r="E14" s="4">
        <f t="shared" si="1"/>
        <v>41547</v>
      </c>
      <c r="F14" s="72">
        <v>2.2576923076923074E-2</v>
      </c>
      <c r="G14" s="31">
        <f t="shared" si="2"/>
        <v>6.166666666666667</v>
      </c>
      <c r="H14" s="31">
        <f t="shared" si="3"/>
        <v>6.0805555555555557</v>
      </c>
      <c r="I14" s="59">
        <v>40000</v>
      </c>
      <c r="J14" s="58">
        <v>25</v>
      </c>
      <c r="K14" s="11">
        <f t="shared" si="4"/>
        <v>31.080555555555556</v>
      </c>
      <c r="L14" s="2"/>
      <c r="M14" s="2"/>
      <c r="N14" s="2"/>
      <c r="O14" s="2"/>
      <c r="P14" s="2"/>
      <c r="Q14" s="2"/>
      <c r="R14" s="2"/>
      <c r="S14" s="2"/>
      <c r="T14" s="2"/>
      <c r="U14" s="2"/>
      <c r="V14" s="2"/>
      <c r="W14" s="2"/>
      <c r="X14" s="2"/>
    </row>
    <row r="15" spans="1:24" s="10" customFormat="1" x14ac:dyDescent="0.25">
      <c r="A15" s="58">
        <v>3</v>
      </c>
      <c r="B15" s="56" t="s">
        <v>20</v>
      </c>
      <c r="C15" s="57">
        <v>39387</v>
      </c>
      <c r="D15" s="57">
        <v>42308</v>
      </c>
      <c r="E15" s="4">
        <f t="shared" si="1"/>
        <v>41547</v>
      </c>
      <c r="F15" s="72">
        <v>2.2576923076923074E-2</v>
      </c>
      <c r="G15" s="31">
        <f t="shared" si="2"/>
        <v>8</v>
      </c>
      <c r="H15" s="31">
        <f t="shared" si="3"/>
        <v>5.9138888888888888</v>
      </c>
      <c r="I15" s="59">
        <v>30000</v>
      </c>
      <c r="J15" s="58">
        <v>25</v>
      </c>
      <c r="K15" s="11">
        <f t="shared" si="4"/>
        <v>30.913888888888888</v>
      </c>
      <c r="L15" s="2"/>
      <c r="M15" s="2"/>
      <c r="N15" s="2"/>
      <c r="O15" s="2"/>
      <c r="P15" s="2"/>
      <c r="Q15" s="2"/>
      <c r="R15" s="2"/>
      <c r="S15" s="2"/>
      <c r="T15" s="2"/>
      <c r="U15" s="2"/>
      <c r="V15" s="2"/>
      <c r="W15" s="2"/>
      <c r="X15" s="2"/>
    </row>
    <row r="16" spans="1:24" s="10" customFormat="1" x14ac:dyDescent="0.25">
      <c r="A16" s="58">
        <v>4</v>
      </c>
      <c r="B16" s="56" t="s">
        <v>21</v>
      </c>
      <c r="C16" s="57">
        <v>39417</v>
      </c>
      <c r="D16" s="57">
        <v>43190</v>
      </c>
      <c r="E16" s="4">
        <f t="shared" si="1"/>
        <v>41547</v>
      </c>
      <c r="F16" s="72">
        <v>2.2576923076923074E-2</v>
      </c>
      <c r="G16" s="31">
        <f t="shared" si="2"/>
        <v>10.333333333333334</v>
      </c>
      <c r="H16" s="31">
        <f t="shared" si="3"/>
        <v>5.8305555555555557</v>
      </c>
      <c r="I16" s="59">
        <v>40000</v>
      </c>
      <c r="J16" s="58">
        <v>7.5</v>
      </c>
      <c r="K16" s="11">
        <f t="shared" si="4"/>
        <v>13.330555555555556</v>
      </c>
      <c r="L16" s="2"/>
      <c r="M16" s="2"/>
      <c r="N16" s="2"/>
      <c r="O16" s="2"/>
      <c r="P16" s="2"/>
      <c r="Q16" s="2"/>
      <c r="R16" s="2"/>
      <c r="S16" s="2"/>
      <c r="T16" s="2"/>
      <c r="U16" s="2"/>
      <c r="V16" s="2"/>
      <c r="W16" s="2"/>
      <c r="X16" s="2"/>
    </row>
    <row r="17" spans="1:24" s="10" customFormat="1" x14ac:dyDescent="0.25">
      <c r="A17" s="58">
        <v>5</v>
      </c>
      <c r="B17" s="56" t="s">
        <v>22</v>
      </c>
      <c r="C17" s="57">
        <v>39448</v>
      </c>
      <c r="D17" s="57">
        <v>43100</v>
      </c>
      <c r="E17" s="4">
        <f t="shared" si="1"/>
        <v>41547</v>
      </c>
      <c r="F17" s="72">
        <v>2.2576923076923074E-2</v>
      </c>
      <c r="G17" s="31">
        <f t="shared" si="2"/>
        <v>10</v>
      </c>
      <c r="H17" s="31">
        <f t="shared" si="3"/>
        <v>5.7472222222222218</v>
      </c>
      <c r="I17" s="59">
        <v>30000</v>
      </c>
      <c r="J17" s="58">
        <v>25</v>
      </c>
      <c r="K17" s="11">
        <f t="shared" si="4"/>
        <v>30.74722222222222</v>
      </c>
      <c r="L17" s="2"/>
      <c r="M17" s="2"/>
      <c r="N17" s="2"/>
      <c r="O17" s="2"/>
      <c r="P17" s="2"/>
      <c r="Q17" s="2"/>
      <c r="R17" s="2"/>
      <c r="S17" s="2"/>
      <c r="T17" s="2"/>
      <c r="U17" s="2"/>
      <c r="V17" s="2"/>
      <c r="W17" s="2"/>
      <c r="X17" s="2"/>
    </row>
    <row r="18" spans="1:24" s="10" customFormat="1" x14ac:dyDescent="0.25">
      <c r="A18" s="58">
        <v>6</v>
      </c>
      <c r="B18" s="56" t="s">
        <v>23</v>
      </c>
      <c r="C18" s="57">
        <v>39508</v>
      </c>
      <c r="D18" s="57">
        <v>43312</v>
      </c>
      <c r="E18" s="4">
        <f t="shared" si="1"/>
        <v>41547</v>
      </c>
      <c r="F18" s="72">
        <v>2.2576923076923074E-2</v>
      </c>
      <c r="G18" s="31">
        <f t="shared" si="2"/>
        <v>10.416666666666666</v>
      </c>
      <c r="H18" s="31">
        <f t="shared" si="3"/>
        <v>5.5805555555555557</v>
      </c>
      <c r="I18" s="59">
        <v>40000</v>
      </c>
      <c r="J18" s="58">
        <v>25</v>
      </c>
      <c r="K18" s="11">
        <f t="shared" si="4"/>
        <v>30.580555555555556</v>
      </c>
      <c r="L18" s="2"/>
      <c r="M18" s="2"/>
      <c r="N18" s="2"/>
      <c r="O18" s="2"/>
      <c r="P18" s="2"/>
      <c r="Q18" s="2"/>
      <c r="R18" s="2"/>
      <c r="S18" s="2"/>
      <c r="T18" s="2"/>
      <c r="U18" s="2"/>
      <c r="V18" s="2"/>
      <c r="W18" s="2"/>
      <c r="X18" s="2"/>
    </row>
    <row r="19" spans="1:24" s="10" customFormat="1" x14ac:dyDescent="0.25">
      <c r="A19" s="58">
        <v>7</v>
      </c>
      <c r="B19" s="56" t="s">
        <v>24</v>
      </c>
      <c r="C19" s="57">
        <v>39661</v>
      </c>
      <c r="D19" s="57">
        <v>41486</v>
      </c>
      <c r="E19" s="4">
        <f t="shared" si="1"/>
        <v>41547</v>
      </c>
      <c r="F19" s="72">
        <v>2.2576923076923074E-2</v>
      </c>
      <c r="G19" s="31">
        <f t="shared" si="2"/>
        <v>5</v>
      </c>
      <c r="H19" s="31">
        <f t="shared" si="3"/>
        <v>5.1638888888888888</v>
      </c>
      <c r="I19" s="59">
        <v>30000</v>
      </c>
      <c r="J19" s="58">
        <v>25</v>
      </c>
      <c r="K19" s="11">
        <f t="shared" si="4"/>
        <v>30.163888888888888</v>
      </c>
      <c r="L19" s="2"/>
      <c r="M19" s="2"/>
      <c r="N19" s="2"/>
      <c r="O19" s="2"/>
      <c r="P19" s="2"/>
      <c r="Q19" s="2"/>
      <c r="R19" s="2"/>
      <c r="S19" s="2"/>
      <c r="T19" s="2"/>
      <c r="U19" s="2"/>
      <c r="V19" s="2"/>
      <c r="W19" s="2"/>
      <c r="X19" s="2"/>
    </row>
    <row r="20" spans="1:24" s="10" customFormat="1" x14ac:dyDescent="0.25">
      <c r="A20" s="58">
        <v>8</v>
      </c>
      <c r="B20" s="56" t="s">
        <v>25</v>
      </c>
      <c r="C20" s="57">
        <v>39753</v>
      </c>
      <c r="D20" s="57">
        <v>41578</v>
      </c>
      <c r="E20" s="4">
        <f t="shared" si="1"/>
        <v>41547</v>
      </c>
      <c r="F20" s="72">
        <v>2.2576923076923074E-2</v>
      </c>
      <c r="G20" s="31">
        <f t="shared" si="2"/>
        <v>5</v>
      </c>
      <c r="H20" s="31">
        <f t="shared" si="3"/>
        <v>4.9138888888888888</v>
      </c>
      <c r="I20" s="59">
        <v>40000</v>
      </c>
      <c r="J20" s="58">
        <v>25</v>
      </c>
      <c r="K20" s="11">
        <f t="shared" si="4"/>
        <v>29.913888888888888</v>
      </c>
      <c r="L20" s="2"/>
      <c r="M20" s="2"/>
      <c r="N20" s="2"/>
      <c r="O20" s="2"/>
      <c r="P20" s="2"/>
      <c r="Q20" s="2"/>
      <c r="R20" s="2"/>
      <c r="S20" s="2"/>
      <c r="T20" s="2"/>
      <c r="U20" s="2"/>
      <c r="V20" s="2"/>
      <c r="W20" s="2"/>
      <c r="X20" s="2"/>
    </row>
    <row r="21" spans="1:24" s="10" customFormat="1" x14ac:dyDescent="0.25">
      <c r="A21" s="58">
        <v>9</v>
      </c>
      <c r="B21" s="56" t="s">
        <v>26</v>
      </c>
      <c r="C21" s="57">
        <v>39753</v>
      </c>
      <c r="D21" s="57">
        <v>41578</v>
      </c>
      <c r="E21" s="4">
        <f t="shared" si="1"/>
        <v>41547</v>
      </c>
      <c r="F21" s="72">
        <v>2.2576923076923074E-2</v>
      </c>
      <c r="G21" s="31">
        <f t="shared" si="2"/>
        <v>5</v>
      </c>
      <c r="H21" s="31">
        <f t="shared" si="3"/>
        <v>4.9138888888888888</v>
      </c>
      <c r="I21" s="59">
        <v>30000</v>
      </c>
      <c r="J21" s="58">
        <v>25</v>
      </c>
      <c r="K21" s="11">
        <f t="shared" si="4"/>
        <v>29.913888888888888</v>
      </c>
      <c r="L21" s="2"/>
      <c r="M21" s="2"/>
      <c r="N21" s="2"/>
      <c r="O21" s="2"/>
      <c r="P21" s="2"/>
      <c r="Q21" s="2"/>
      <c r="R21" s="2"/>
      <c r="S21" s="2"/>
      <c r="T21" s="2"/>
      <c r="U21" s="2"/>
      <c r="V21" s="2"/>
      <c r="W21" s="2"/>
      <c r="X21" s="2"/>
    </row>
    <row r="22" spans="1:24" s="10" customFormat="1" x14ac:dyDescent="0.25">
      <c r="A22" s="58">
        <v>10</v>
      </c>
      <c r="B22" s="56" t="s">
        <v>27</v>
      </c>
      <c r="C22" s="57">
        <v>39845</v>
      </c>
      <c r="D22" s="57">
        <v>41729</v>
      </c>
      <c r="E22" s="4">
        <f t="shared" si="1"/>
        <v>41547</v>
      </c>
      <c r="F22" s="72">
        <v>2.2576923076923074E-2</v>
      </c>
      <c r="G22" s="31">
        <f t="shared" si="2"/>
        <v>5.166666666666667</v>
      </c>
      <c r="H22" s="31">
        <f t="shared" si="3"/>
        <v>4.6638888888888888</v>
      </c>
      <c r="I22" s="59">
        <v>40000</v>
      </c>
      <c r="J22" s="58">
        <v>25</v>
      </c>
      <c r="K22" s="11">
        <f t="shared" si="4"/>
        <v>29.663888888888888</v>
      </c>
      <c r="L22" s="2"/>
      <c r="M22" s="2"/>
      <c r="N22" s="2"/>
      <c r="O22" s="2"/>
      <c r="P22" s="2"/>
      <c r="Q22" s="2"/>
      <c r="R22" s="2"/>
      <c r="S22" s="2"/>
      <c r="T22" s="2"/>
      <c r="U22" s="2"/>
      <c r="V22" s="2"/>
      <c r="W22" s="2"/>
      <c r="X22" s="2"/>
    </row>
    <row r="23" spans="1:24" s="10" customFormat="1" x14ac:dyDescent="0.25">
      <c r="A23" s="58">
        <v>11</v>
      </c>
      <c r="B23" s="56" t="s">
        <v>28</v>
      </c>
      <c r="C23" s="57">
        <v>39845</v>
      </c>
      <c r="D23" s="57">
        <v>41670</v>
      </c>
      <c r="E23" s="4">
        <f t="shared" si="1"/>
        <v>41547</v>
      </c>
      <c r="F23" s="72">
        <v>2.2576923076923074E-2</v>
      </c>
      <c r="G23" s="31">
        <f t="shared" si="2"/>
        <v>5</v>
      </c>
      <c r="H23" s="31">
        <f t="shared" si="3"/>
        <v>4.6638888888888888</v>
      </c>
      <c r="I23" s="59">
        <v>30000</v>
      </c>
      <c r="J23" s="58">
        <v>5.75</v>
      </c>
      <c r="K23" s="11">
        <f t="shared" si="4"/>
        <v>10.413888888888888</v>
      </c>
      <c r="L23" s="2"/>
      <c r="M23" s="2"/>
      <c r="N23" s="2"/>
      <c r="O23" s="2"/>
      <c r="P23" s="2"/>
      <c r="Q23" s="2"/>
      <c r="R23" s="2"/>
      <c r="S23" s="2"/>
      <c r="T23" s="2"/>
      <c r="U23" s="2"/>
      <c r="V23" s="2"/>
      <c r="W23" s="2"/>
      <c r="X23" s="2"/>
    </row>
    <row r="24" spans="1:24" s="10" customFormat="1" x14ac:dyDescent="0.25">
      <c r="A24" s="58">
        <v>12</v>
      </c>
      <c r="B24" s="56" t="s">
        <v>29</v>
      </c>
      <c r="C24" s="57">
        <v>39873</v>
      </c>
      <c r="D24" s="57">
        <v>41698</v>
      </c>
      <c r="E24" s="4">
        <f t="shared" si="1"/>
        <v>41547</v>
      </c>
      <c r="F24" s="72">
        <v>2.2576923076923074E-2</v>
      </c>
      <c r="G24" s="31">
        <f t="shared" si="2"/>
        <v>4.9916666666666663</v>
      </c>
      <c r="H24" s="31">
        <f t="shared" si="3"/>
        <v>4.5805555555555557</v>
      </c>
      <c r="I24" s="59">
        <v>40000</v>
      </c>
      <c r="J24" s="58">
        <v>25</v>
      </c>
      <c r="K24" s="11">
        <f t="shared" si="4"/>
        <v>29.580555555555556</v>
      </c>
      <c r="L24" s="2"/>
      <c r="M24" s="2"/>
      <c r="N24" s="2"/>
      <c r="O24" s="2"/>
      <c r="P24" s="2"/>
      <c r="Q24" s="2"/>
      <c r="R24" s="2"/>
      <c r="S24" s="2"/>
      <c r="T24" s="2"/>
      <c r="U24" s="2"/>
      <c r="V24" s="2"/>
      <c r="W24" s="2"/>
      <c r="X24" s="2"/>
    </row>
    <row r="25" spans="1:24" s="10" customFormat="1" x14ac:dyDescent="0.25">
      <c r="A25" s="58">
        <v>13</v>
      </c>
      <c r="B25" s="56" t="s">
        <v>30</v>
      </c>
      <c r="C25" s="57">
        <v>39995</v>
      </c>
      <c r="D25" s="57">
        <v>41820</v>
      </c>
      <c r="E25" s="4">
        <f t="shared" si="1"/>
        <v>41547</v>
      </c>
      <c r="F25" s="72">
        <v>2.2576923076923074E-2</v>
      </c>
      <c r="G25" s="31">
        <f t="shared" si="2"/>
        <v>4.9972222222222218</v>
      </c>
      <c r="H25" s="31">
        <f t="shared" si="3"/>
        <v>4.2472222222222218</v>
      </c>
      <c r="I25" s="59">
        <v>40000</v>
      </c>
      <c r="J25" s="58">
        <v>25</v>
      </c>
      <c r="K25" s="11">
        <f t="shared" si="4"/>
        <v>29.24722222222222</v>
      </c>
      <c r="L25" s="2"/>
      <c r="M25" s="2"/>
      <c r="N25" s="2"/>
      <c r="O25" s="2"/>
      <c r="P25" s="2"/>
      <c r="Q25" s="2"/>
      <c r="R25" s="2"/>
      <c r="S25" s="2"/>
      <c r="T25" s="2"/>
      <c r="U25" s="2"/>
      <c r="V25" s="2"/>
      <c r="W25" s="2"/>
      <c r="X25" s="2"/>
    </row>
    <row r="26" spans="1:24" s="10" customFormat="1" x14ac:dyDescent="0.25">
      <c r="A26" s="58">
        <v>14</v>
      </c>
      <c r="B26" s="56" t="s">
        <v>31</v>
      </c>
      <c r="C26" s="57">
        <v>40026</v>
      </c>
      <c r="D26" s="57">
        <v>41851</v>
      </c>
      <c r="E26" s="4">
        <f t="shared" si="1"/>
        <v>41547</v>
      </c>
      <c r="F26" s="72">
        <v>2.2576923076923074E-2</v>
      </c>
      <c r="G26" s="31">
        <f t="shared" si="2"/>
        <v>5</v>
      </c>
      <c r="H26" s="31">
        <f t="shared" si="3"/>
        <v>4.1638888888888888</v>
      </c>
      <c r="I26" s="59">
        <v>30000</v>
      </c>
      <c r="J26" s="58">
        <v>25</v>
      </c>
      <c r="K26" s="11">
        <f t="shared" si="4"/>
        <v>29.163888888888888</v>
      </c>
      <c r="L26" s="2"/>
      <c r="M26" s="2"/>
      <c r="N26" s="2"/>
      <c r="O26" s="2"/>
      <c r="P26" s="2"/>
      <c r="Q26" s="2"/>
      <c r="R26" s="2"/>
      <c r="S26" s="2"/>
      <c r="T26" s="2"/>
      <c r="U26" s="2"/>
      <c r="V26" s="2"/>
      <c r="W26" s="2"/>
      <c r="X26" s="2"/>
    </row>
    <row r="27" spans="1:24" s="10" customFormat="1" x14ac:dyDescent="0.25">
      <c r="A27" s="58">
        <v>15</v>
      </c>
      <c r="B27" s="56" t="s">
        <v>32</v>
      </c>
      <c r="C27" s="57">
        <v>40026</v>
      </c>
      <c r="D27" s="57">
        <v>41851</v>
      </c>
      <c r="E27" s="4">
        <f t="shared" si="1"/>
        <v>41547</v>
      </c>
      <c r="F27" s="72">
        <v>2.2576923076923074E-2</v>
      </c>
      <c r="G27" s="31">
        <f t="shared" si="2"/>
        <v>5</v>
      </c>
      <c r="H27" s="31">
        <f t="shared" si="3"/>
        <v>4.1638888888888888</v>
      </c>
      <c r="I27" s="59">
        <v>40000</v>
      </c>
      <c r="J27" s="58">
        <v>25</v>
      </c>
      <c r="K27" s="11">
        <f t="shared" si="4"/>
        <v>29.163888888888888</v>
      </c>
      <c r="L27" s="2"/>
      <c r="M27" s="2"/>
      <c r="N27" s="2"/>
      <c r="O27" s="2"/>
      <c r="P27" s="2"/>
      <c r="Q27" s="2"/>
      <c r="R27" s="2"/>
      <c r="S27" s="2"/>
      <c r="T27" s="2"/>
      <c r="U27" s="2"/>
      <c r="V27" s="2"/>
      <c r="W27" s="2"/>
      <c r="X27" s="2"/>
    </row>
    <row r="28" spans="1:24" ht="15.75" thickBot="1" x14ac:dyDescent="0.3">
      <c r="A28" s="5" t="s">
        <v>87</v>
      </c>
      <c r="B28" s="3"/>
      <c r="C28" s="73">
        <f>EDATE(E5,H28*-12)</f>
        <v>39659</v>
      </c>
      <c r="D28" s="4"/>
      <c r="E28" s="4"/>
      <c r="F28" s="70">
        <f>SUMPRODUCT(F13:F27,I13:I27)/SUM(I13:I27)</f>
        <v>2.2576923076923078E-2</v>
      </c>
      <c r="G28" s="71">
        <f>AVERAGE(G13:G27)</f>
        <v>6.4712962962962965</v>
      </c>
      <c r="H28" s="71">
        <f>AVERAGE(H13:H27)</f>
        <v>5.1916666666666673</v>
      </c>
      <c r="I28" s="12">
        <f>SUM(I13:I27)</f>
        <v>530000</v>
      </c>
      <c r="J28" s="71">
        <f>AVERAGE(J13:J27)</f>
        <v>22.55</v>
      </c>
      <c r="K28" s="71">
        <f>AVERAGE(K13:K27)</f>
        <v>27.741666666666667</v>
      </c>
    </row>
    <row r="29" spans="1:24" ht="15.75" thickTop="1" x14ac:dyDescent="0.25">
      <c r="B29" s="3"/>
      <c r="C29" s="4"/>
      <c r="D29" s="4"/>
      <c r="E29" s="4"/>
      <c r="F29" s="4"/>
      <c r="G29" s="65"/>
      <c r="K29" s="7"/>
    </row>
  </sheetData>
  <sortState ref="A3:P60">
    <sortCondition ref="C3:C60"/>
  </sortState>
  <conditionalFormatting sqref="A29">
    <cfRule type="duplicateValues" dxfId="1" priority="4"/>
  </conditionalFormatting>
  <conditionalFormatting sqref="A12:A27">
    <cfRule type="duplicateValues" dxfId="0" priority="22"/>
  </conditionalFormatting>
  <pageMargins left="0.7" right="0.7" top="0.75" bottom="0.75" header="0.3" footer="0.3"/>
  <pageSetup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406"/>
  <sheetViews>
    <sheetView zoomScale="80" zoomScaleNormal="80" workbookViewId="0"/>
  </sheetViews>
  <sheetFormatPr defaultRowHeight="15" x14ac:dyDescent="0.25"/>
  <cols>
    <col min="1" max="1" width="15.28515625" customWidth="1"/>
    <col min="2" max="2" width="11.140625" customWidth="1"/>
    <col min="3" max="3" width="13.5703125" customWidth="1"/>
    <col min="4" max="4" width="7.7109375" bestFit="1" customWidth="1"/>
    <col min="5" max="5" width="10.5703125" customWidth="1"/>
    <col min="6" max="6" width="11.5703125" bestFit="1" customWidth="1"/>
    <col min="7" max="7" width="1.140625" customWidth="1"/>
    <col min="8" max="8" width="13.85546875" bestFit="1" customWidth="1"/>
    <col min="9" max="9" width="13" customWidth="1"/>
    <col min="10" max="10" width="3.42578125" customWidth="1"/>
    <col min="11" max="12" width="13.85546875" customWidth="1"/>
    <col min="13" max="13" width="3.85546875" customWidth="1"/>
    <col min="14" max="15" width="13.85546875" customWidth="1"/>
    <col min="16" max="16" width="3.42578125" customWidth="1"/>
    <col min="17" max="17" width="14.5703125" customWidth="1"/>
    <col min="18" max="18" width="11.7109375" customWidth="1"/>
    <col min="19" max="19" width="12.28515625" bestFit="1" customWidth="1"/>
    <col min="21" max="21" width="10.140625" bestFit="1" customWidth="1"/>
    <col min="22" max="22" width="11.5703125" bestFit="1" customWidth="1"/>
    <col min="23" max="23" width="1.140625" customWidth="1"/>
    <col min="24" max="24" width="14.28515625" customWidth="1"/>
    <col min="25" max="25" width="11.5703125" customWidth="1"/>
    <col min="26" max="26" width="3.42578125" customWidth="1"/>
    <col min="27" max="28" width="13.85546875" customWidth="1"/>
    <col min="29" max="29" width="3.140625" customWidth="1"/>
    <col min="30" max="31" width="13.85546875" customWidth="1"/>
  </cols>
  <sheetData>
    <row r="1" spans="1:31" x14ac:dyDescent="0.25">
      <c r="A1" s="5" t="s">
        <v>8</v>
      </c>
    </row>
    <row r="2" spans="1:31" x14ac:dyDescent="0.25">
      <c r="A2" s="5"/>
    </row>
    <row r="3" spans="1:31" x14ac:dyDescent="0.25">
      <c r="A3" s="60"/>
      <c r="B3" s="35" t="s">
        <v>76</v>
      </c>
    </row>
    <row r="4" spans="1:31" x14ac:dyDescent="0.25">
      <c r="A4" s="15" t="s">
        <v>94</v>
      </c>
      <c r="B4" s="15"/>
      <c r="Q4" s="15" t="s">
        <v>95</v>
      </c>
      <c r="R4" s="15"/>
    </row>
    <row r="5" spans="1:31" x14ac:dyDescent="0.25">
      <c r="A5" s="80" t="s">
        <v>96</v>
      </c>
      <c r="C5" s="64">
        <f>'ARO Costing'!C11</f>
        <v>37802</v>
      </c>
      <c r="Q5" s="80" t="s">
        <v>96</v>
      </c>
      <c r="S5" s="64">
        <f>'ARO Costing'!C28</f>
        <v>39659</v>
      </c>
    </row>
    <row r="6" spans="1:31" x14ac:dyDescent="0.25">
      <c r="A6" s="32" t="s">
        <v>16</v>
      </c>
      <c r="B6" s="15"/>
      <c r="C6" s="33">
        <f>'ARO Costing'!I11</f>
        <v>245000</v>
      </c>
      <c r="Q6" s="32" t="s">
        <v>16</v>
      </c>
      <c r="R6" s="15"/>
      <c r="S6" s="33">
        <f>'ARO Costing'!I28</f>
        <v>530000</v>
      </c>
    </row>
    <row r="7" spans="1:31" x14ac:dyDescent="0.25">
      <c r="A7" s="32" t="s">
        <v>17</v>
      </c>
      <c r="B7" s="15"/>
      <c r="C7" s="74">
        <f>'ARO Costing'!F11</f>
        <v>2.5585714285714285E-2</v>
      </c>
      <c r="Q7" s="32" t="s">
        <v>17</v>
      </c>
      <c r="R7" s="15"/>
      <c r="S7" s="74">
        <f>'ARO Costing'!F28</f>
        <v>2.2576923076923078E-2</v>
      </c>
    </row>
    <row r="8" spans="1:31" x14ac:dyDescent="0.25">
      <c r="A8" s="32" t="s">
        <v>81</v>
      </c>
      <c r="C8" s="85">
        <f>ROUND('ARO Costing'!K11*12,0)</f>
        <v>367</v>
      </c>
      <c r="D8" s="90">
        <f>EDATE(C5,C8-1)</f>
        <v>48943</v>
      </c>
      <c r="Q8" s="32" t="s">
        <v>81</v>
      </c>
      <c r="S8" s="14">
        <f>ROUND('ARO Costing'!K28,0)*12</f>
        <v>336</v>
      </c>
      <c r="T8" s="90">
        <f>EDATE(S5,S8-1)</f>
        <v>49856</v>
      </c>
    </row>
    <row r="9" spans="1:31" x14ac:dyDescent="0.25">
      <c r="A9" s="32" t="s">
        <v>7</v>
      </c>
      <c r="C9" s="13">
        <f>-FV(C7,C8/12,,C6)</f>
        <v>530548.7304630623</v>
      </c>
      <c r="Q9" s="32" t="s">
        <v>7</v>
      </c>
      <c r="S9" s="13">
        <f>-FV(S7,S8/12,,S6)</f>
        <v>990292.57373791386</v>
      </c>
    </row>
    <row r="10" spans="1:31" x14ac:dyDescent="0.25">
      <c r="A10" s="32" t="s">
        <v>97</v>
      </c>
      <c r="C10" s="82">
        <v>0.05</v>
      </c>
      <c r="Q10" s="32" t="s">
        <v>97</v>
      </c>
      <c r="S10" s="82">
        <v>0.05</v>
      </c>
    </row>
    <row r="11" spans="1:31" x14ac:dyDescent="0.25">
      <c r="A11" s="32" t="s">
        <v>98</v>
      </c>
      <c r="C11" s="83">
        <v>1.2500000000000001E-2</v>
      </c>
      <c r="Q11" s="32" t="s">
        <v>98</v>
      </c>
      <c r="S11" s="83">
        <v>1.2500000000000001E-2</v>
      </c>
    </row>
    <row r="12" spans="1:31" x14ac:dyDescent="0.25">
      <c r="A12" s="80" t="s">
        <v>35</v>
      </c>
      <c r="C12" s="81">
        <f>C10+C11</f>
        <v>6.25E-2</v>
      </c>
      <c r="D12" s="34"/>
      <c r="E12" s="37"/>
      <c r="Q12" s="80" t="s">
        <v>35</v>
      </c>
      <c r="S12" s="81">
        <f>S10+S11</f>
        <v>6.25E-2</v>
      </c>
      <c r="U12" s="37"/>
    </row>
    <row r="13" spans="1:31" x14ac:dyDescent="0.25">
      <c r="A13" s="80" t="s">
        <v>3</v>
      </c>
      <c r="C13" s="13">
        <f>PV(C12/12,C8,,-C9,0)</f>
        <v>78839.490321980993</v>
      </c>
      <c r="H13" s="52"/>
      <c r="Q13" s="80" t="s">
        <v>3</v>
      </c>
      <c r="S13" s="13">
        <f>-PV(S12/12,S8,,S9)</f>
        <v>172870.36144649994</v>
      </c>
      <c r="X13" s="52"/>
    </row>
    <row r="14" spans="1:31" x14ac:dyDescent="0.25">
      <c r="A14" s="80" t="s">
        <v>80</v>
      </c>
      <c r="C14" s="66">
        <f>'ARO Costing'!G11</f>
        <v>10.24861111111111</v>
      </c>
      <c r="H14" s="52"/>
      <c r="Q14" s="80" t="s">
        <v>80</v>
      </c>
      <c r="S14" s="66">
        <f>'ARO Costing'!G28</f>
        <v>6.4712962962962965</v>
      </c>
      <c r="X14" s="52"/>
    </row>
    <row r="15" spans="1:31" ht="15.75" thickBot="1" x14ac:dyDescent="0.3">
      <c r="A15" s="80" t="s">
        <v>100</v>
      </c>
      <c r="C15" s="66">
        <v>10</v>
      </c>
      <c r="H15" s="52"/>
      <c r="Q15" s="80" t="s">
        <v>100</v>
      </c>
      <c r="S15" s="66">
        <v>10</v>
      </c>
      <c r="X15" s="52"/>
    </row>
    <row r="16" spans="1:31" ht="15.75" thickBot="1" x14ac:dyDescent="0.3">
      <c r="A16" s="80" t="s">
        <v>99</v>
      </c>
      <c r="C16" s="84">
        <f>MIN(C14,C15)</f>
        <v>10</v>
      </c>
      <c r="K16" s="110" t="s">
        <v>53</v>
      </c>
      <c r="L16" s="111"/>
      <c r="N16" s="110" t="s">
        <v>54</v>
      </c>
      <c r="O16" s="111"/>
      <c r="Q16" s="80" t="s">
        <v>99</v>
      </c>
      <c r="S16" s="84">
        <f>MIN(S14,S15)</f>
        <v>6.4712962962962965</v>
      </c>
      <c r="AA16" s="110" t="s">
        <v>53</v>
      </c>
      <c r="AB16" s="111"/>
      <c r="AD16" s="110" t="s">
        <v>54</v>
      </c>
      <c r="AE16" s="111"/>
    </row>
    <row r="17" spans="1:31" ht="30" x14ac:dyDescent="0.25">
      <c r="K17" s="50" t="s">
        <v>49</v>
      </c>
      <c r="L17" s="50" t="s">
        <v>6</v>
      </c>
      <c r="N17" s="50" t="s">
        <v>52</v>
      </c>
      <c r="O17" s="77" t="s">
        <v>93</v>
      </c>
      <c r="AA17" s="50" t="s">
        <v>49</v>
      </c>
      <c r="AB17" s="50" t="s">
        <v>6</v>
      </c>
      <c r="AD17" s="50" t="s">
        <v>52</v>
      </c>
      <c r="AE17" s="77" t="s">
        <v>93</v>
      </c>
    </row>
    <row r="18" spans="1:31" ht="30" x14ac:dyDescent="0.25">
      <c r="A18" s="16" t="s">
        <v>4</v>
      </c>
      <c r="B18" s="17"/>
      <c r="C18" s="18"/>
      <c r="D18" s="48" t="s">
        <v>5</v>
      </c>
      <c r="E18" s="76" t="s">
        <v>101</v>
      </c>
      <c r="F18" s="48" t="s">
        <v>6</v>
      </c>
      <c r="G18" s="48"/>
      <c r="H18" s="76" t="s">
        <v>102</v>
      </c>
      <c r="I18" s="49" t="s">
        <v>48</v>
      </c>
      <c r="K18" s="51" t="s">
        <v>50</v>
      </c>
      <c r="L18" s="51" t="s">
        <v>51</v>
      </c>
      <c r="M18" s="38"/>
      <c r="N18" s="51" t="s">
        <v>50</v>
      </c>
      <c r="O18" s="51" t="s">
        <v>51</v>
      </c>
      <c r="Q18" s="16" t="s">
        <v>4</v>
      </c>
      <c r="R18" s="17"/>
      <c r="S18" s="18"/>
      <c r="T18" s="48" t="s">
        <v>5</v>
      </c>
      <c r="U18" s="76" t="s">
        <v>101</v>
      </c>
      <c r="V18" s="48" t="s">
        <v>6</v>
      </c>
      <c r="W18" s="48"/>
      <c r="X18" s="76" t="s">
        <v>102</v>
      </c>
      <c r="Y18" s="49" t="s">
        <v>48</v>
      </c>
      <c r="AA18" s="51" t="s">
        <v>50</v>
      </c>
      <c r="AB18" s="51" t="s">
        <v>51</v>
      </c>
      <c r="AC18" s="38"/>
      <c r="AD18" s="51" t="s">
        <v>50</v>
      </c>
      <c r="AE18" s="51" t="s">
        <v>51</v>
      </c>
    </row>
    <row r="19" spans="1:31" x14ac:dyDescent="0.25">
      <c r="A19" s="88">
        <f>C5</f>
        <v>37802</v>
      </c>
      <c r="B19" s="19"/>
      <c r="C19" s="91">
        <f>C13</f>
        <v>78839.490321980993</v>
      </c>
      <c r="D19" s="21">
        <f>$C$12/12</f>
        <v>5.208333333333333E-3</v>
      </c>
      <c r="E19" s="22">
        <f>C19*D19</f>
        <v>410.62234542698434</v>
      </c>
      <c r="F19" s="22">
        <f t="shared" ref="F19" si="0">E19+C19</f>
        <v>79250.112667407971</v>
      </c>
      <c r="G19" s="22"/>
      <c r="H19" s="22">
        <f>-ROUND($C$19/$C$16,0)/12</f>
        <v>-657</v>
      </c>
      <c r="I19" s="23">
        <f>C19+H19</f>
        <v>78182.490321980993</v>
      </c>
      <c r="K19" s="34">
        <f>E19</f>
        <v>410.62234542698434</v>
      </c>
      <c r="L19" s="34">
        <f t="shared" ref="L19:L47" si="1">-K19</f>
        <v>-410.62234542698434</v>
      </c>
      <c r="N19" s="34">
        <f>-H19</f>
        <v>657</v>
      </c>
      <c r="O19" s="34">
        <f>-N19</f>
        <v>-657</v>
      </c>
      <c r="Q19" s="88">
        <f>S5</f>
        <v>39659</v>
      </c>
      <c r="R19" s="19"/>
      <c r="S19" s="91">
        <f>S13</f>
        <v>172870.36144649994</v>
      </c>
      <c r="T19" s="21">
        <f>$S$12/12</f>
        <v>5.208333333333333E-3</v>
      </c>
      <c r="U19" s="22">
        <f>S19*T19</f>
        <v>900.36646586718712</v>
      </c>
      <c r="V19" s="22">
        <f>U19+S19</f>
        <v>173770.72791236712</v>
      </c>
      <c r="W19" s="22"/>
      <c r="X19" s="22">
        <f>-ROUND(S19/S16,0)/12</f>
        <v>-2226.0833333333335</v>
      </c>
      <c r="Y19" s="23">
        <f>S19+X19</f>
        <v>170644.2781131666</v>
      </c>
      <c r="AA19" s="34">
        <f>U19</f>
        <v>900.36646586718712</v>
      </c>
      <c r="AB19" s="34">
        <f t="shared" ref="AB19:AB47" si="2">-AA19</f>
        <v>-900.36646586718712</v>
      </c>
      <c r="AD19" s="34">
        <f>-X19</f>
        <v>2226.0833333333335</v>
      </c>
      <c r="AE19" s="34">
        <f>-AD19</f>
        <v>-2226.0833333333335</v>
      </c>
    </row>
    <row r="20" spans="1:31" x14ac:dyDescent="0.25">
      <c r="A20" s="88">
        <f>EDATE(A19,1)</f>
        <v>37832</v>
      </c>
      <c r="B20" s="19"/>
      <c r="C20" s="20">
        <f t="shared" ref="C20:C144" si="3">F19</f>
        <v>79250.112667407971</v>
      </c>
      <c r="D20" s="21">
        <f t="shared" ref="D20:D83" si="4">$C$12/12</f>
        <v>5.208333333333333E-3</v>
      </c>
      <c r="E20" s="22">
        <f t="shared" ref="E20:E83" si="5">C20*D20</f>
        <v>412.76100347608315</v>
      </c>
      <c r="F20" s="22">
        <f t="shared" ref="F20:F83" si="6">E20+C20</f>
        <v>79662.873670884059</v>
      </c>
      <c r="G20" s="22"/>
      <c r="H20" s="22">
        <f>IF(I19&gt;ABS(H19),H19,-I19)</f>
        <v>-657</v>
      </c>
      <c r="I20" s="23">
        <f>I19+H20</f>
        <v>77525.490321980993</v>
      </c>
      <c r="K20" s="34">
        <f t="shared" ref="K20:K47" si="7">E20</f>
        <v>412.76100347608315</v>
      </c>
      <c r="L20" s="34">
        <f t="shared" si="1"/>
        <v>-412.76100347608315</v>
      </c>
      <c r="N20" s="34">
        <f t="shared" ref="N20:N47" si="8">-H20</f>
        <v>657</v>
      </c>
      <c r="O20" s="34">
        <f t="shared" ref="O20:O47" si="9">-N20</f>
        <v>-657</v>
      </c>
      <c r="Q20" s="88">
        <f>EDATE(Q19,1)</f>
        <v>39690</v>
      </c>
      <c r="R20" s="19"/>
      <c r="S20" s="20">
        <f>V19</f>
        <v>173770.72791236712</v>
      </c>
      <c r="T20" s="21">
        <f t="shared" ref="T20:T83" si="10">$S$12/12</f>
        <v>5.208333333333333E-3</v>
      </c>
      <c r="U20" s="22">
        <f t="shared" ref="U20:U83" si="11">S20*T20</f>
        <v>905.05587454357874</v>
      </c>
      <c r="V20" s="22">
        <f t="shared" ref="V20:V49" si="12">U20+S20</f>
        <v>174675.7837869107</v>
      </c>
      <c r="W20" s="22"/>
      <c r="X20" s="22">
        <f>IF(Y19&gt;ABS(X19),X19,-Y19)</f>
        <v>-2226.0833333333335</v>
      </c>
      <c r="Y20" s="23">
        <f>Y19+X20</f>
        <v>168418.19477983325</v>
      </c>
      <c r="AA20" s="34">
        <f t="shared" ref="AA20:AA47" si="13">U20</f>
        <v>905.05587454357874</v>
      </c>
      <c r="AB20" s="34">
        <f t="shared" si="2"/>
        <v>-905.05587454357874</v>
      </c>
      <c r="AD20" s="34">
        <f t="shared" ref="AD20:AD47" si="14">-X20</f>
        <v>2226.0833333333335</v>
      </c>
      <c r="AE20" s="34">
        <f t="shared" ref="AE20:AE47" si="15">-AD20</f>
        <v>-2226.0833333333335</v>
      </c>
    </row>
    <row r="21" spans="1:31" x14ac:dyDescent="0.25">
      <c r="A21" s="88">
        <f t="shared" ref="A21:A84" si="16">EDATE(A20,1)</f>
        <v>37863</v>
      </c>
      <c r="B21" s="19"/>
      <c r="C21" s="22">
        <f t="shared" si="3"/>
        <v>79662.873670884059</v>
      </c>
      <c r="D21" s="21">
        <f t="shared" si="4"/>
        <v>5.208333333333333E-3</v>
      </c>
      <c r="E21" s="22">
        <f t="shared" si="5"/>
        <v>414.91080036918777</v>
      </c>
      <c r="F21" s="22">
        <f t="shared" si="6"/>
        <v>80077.784471253253</v>
      </c>
      <c r="G21" s="22"/>
      <c r="H21" s="22">
        <f t="shared" ref="H21:H84" si="17">IF(I20&gt;ABS(H20),H20,-I20)</f>
        <v>-657</v>
      </c>
      <c r="I21" s="23">
        <f t="shared" ref="I21:I84" si="18">I20+H21</f>
        <v>76868.490321980993</v>
      </c>
      <c r="K21" s="34">
        <f t="shared" si="7"/>
        <v>414.91080036918777</v>
      </c>
      <c r="L21" s="34">
        <f t="shared" si="1"/>
        <v>-414.91080036918777</v>
      </c>
      <c r="N21" s="34">
        <f t="shared" si="8"/>
        <v>657</v>
      </c>
      <c r="O21" s="34">
        <f t="shared" si="9"/>
        <v>-657</v>
      </c>
      <c r="Q21" s="88">
        <f t="shared" ref="Q21:Q84" si="19">EDATE(Q20,1)</f>
        <v>39721</v>
      </c>
      <c r="R21" s="19"/>
      <c r="S21" s="20">
        <f t="shared" ref="S21:S84" si="20">V20</f>
        <v>174675.7837869107</v>
      </c>
      <c r="T21" s="21">
        <f t="shared" si="10"/>
        <v>5.208333333333333E-3</v>
      </c>
      <c r="U21" s="22">
        <f t="shared" si="11"/>
        <v>909.76970722349324</v>
      </c>
      <c r="V21" s="22">
        <f t="shared" si="12"/>
        <v>175585.55349413419</v>
      </c>
      <c r="W21" s="22"/>
      <c r="X21" s="22">
        <f t="shared" ref="X21:X84" si="21">IF(Y20&gt;ABS(X20),X20,-Y20)</f>
        <v>-2226.0833333333335</v>
      </c>
      <c r="Y21" s="23">
        <f t="shared" ref="Y21:Y84" si="22">Y20+X21</f>
        <v>166192.11144649991</v>
      </c>
      <c r="AA21" s="34">
        <f t="shared" si="13"/>
        <v>909.76970722349324</v>
      </c>
      <c r="AB21" s="34">
        <f t="shared" si="2"/>
        <v>-909.76970722349324</v>
      </c>
      <c r="AD21" s="34">
        <f t="shared" si="14"/>
        <v>2226.0833333333335</v>
      </c>
      <c r="AE21" s="34">
        <f t="shared" si="15"/>
        <v>-2226.0833333333335</v>
      </c>
    </row>
    <row r="22" spans="1:31" x14ac:dyDescent="0.25">
      <c r="A22" s="88">
        <f t="shared" si="16"/>
        <v>37894</v>
      </c>
      <c r="B22" s="19"/>
      <c r="C22" s="22">
        <f t="shared" si="3"/>
        <v>80077.784471253253</v>
      </c>
      <c r="D22" s="21">
        <f t="shared" si="4"/>
        <v>5.208333333333333E-3</v>
      </c>
      <c r="E22" s="22">
        <f t="shared" si="5"/>
        <v>417.07179412111066</v>
      </c>
      <c r="F22" s="22">
        <f t="shared" si="6"/>
        <v>80494.856265374357</v>
      </c>
      <c r="G22" s="22"/>
      <c r="H22" s="22">
        <f t="shared" si="17"/>
        <v>-657</v>
      </c>
      <c r="I22" s="23">
        <f t="shared" si="18"/>
        <v>76211.490321980993</v>
      </c>
      <c r="K22" s="34">
        <f t="shared" si="7"/>
        <v>417.07179412111066</v>
      </c>
      <c r="L22" s="34">
        <f t="shared" si="1"/>
        <v>-417.07179412111066</v>
      </c>
      <c r="N22" s="34">
        <f t="shared" si="8"/>
        <v>657</v>
      </c>
      <c r="O22" s="34">
        <f t="shared" si="9"/>
        <v>-657</v>
      </c>
      <c r="Q22" s="88">
        <f t="shared" si="19"/>
        <v>39751</v>
      </c>
      <c r="R22" s="19"/>
      <c r="S22" s="20">
        <f t="shared" si="20"/>
        <v>175585.55349413419</v>
      </c>
      <c r="T22" s="21">
        <f t="shared" si="10"/>
        <v>5.208333333333333E-3</v>
      </c>
      <c r="U22" s="22">
        <f t="shared" si="11"/>
        <v>914.50809111528224</v>
      </c>
      <c r="V22" s="22">
        <f t="shared" si="12"/>
        <v>176500.06158524947</v>
      </c>
      <c r="W22" s="22"/>
      <c r="X22" s="22">
        <f t="shared" si="21"/>
        <v>-2226.0833333333335</v>
      </c>
      <c r="Y22" s="23">
        <f t="shared" si="22"/>
        <v>163966.02811316657</v>
      </c>
      <c r="AA22" s="34">
        <f t="shared" si="13"/>
        <v>914.50809111528224</v>
      </c>
      <c r="AB22" s="34">
        <f t="shared" si="2"/>
        <v>-914.50809111528224</v>
      </c>
      <c r="AD22" s="34">
        <f t="shared" si="14"/>
        <v>2226.0833333333335</v>
      </c>
      <c r="AE22" s="34">
        <f t="shared" si="15"/>
        <v>-2226.0833333333335</v>
      </c>
    </row>
    <row r="23" spans="1:31" x14ac:dyDescent="0.25">
      <c r="A23" s="88">
        <f t="shared" si="16"/>
        <v>37924</v>
      </c>
      <c r="B23" s="19"/>
      <c r="C23" s="22">
        <f t="shared" si="3"/>
        <v>80494.856265374357</v>
      </c>
      <c r="D23" s="21">
        <f t="shared" si="4"/>
        <v>5.208333333333333E-3</v>
      </c>
      <c r="E23" s="22">
        <f t="shared" si="5"/>
        <v>419.24404304882478</v>
      </c>
      <c r="F23" s="22">
        <f t="shared" si="6"/>
        <v>80914.100308423178</v>
      </c>
      <c r="G23" s="22"/>
      <c r="H23" s="22">
        <f t="shared" si="17"/>
        <v>-657</v>
      </c>
      <c r="I23" s="23">
        <f t="shared" si="18"/>
        <v>75554.490321980993</v>
      </c>
      <c r="K23" s="34">
        <f t="shared" si="7"/>
        <v>419.24404304882478</v>
      </c>
      <c r="L23" s="34">
        <f t="shared" si="1"/>
        <v>-419.24404304882478</v>
      </c>
      <c r="N23" s="34">
        <f t="shared" si="8"/>
        <v>657</v>
      </c>
      <c r="O23" s="34">
        <f t="shared" si="9"/>
        <v>-657</v>
      </c>
      <c r="Q23" s="88">
        <f t="shared" si="19"/>
        <v>39782</v>
      </c>
      <c r="R23" s="19"/>
      <c r="S23" s="20">
        <f t="shared" si="20"/>
        <v>176500.06158524947</v>
      </c>
      <c r="T23" s="21">
        <f t="shared" si="10"/>
        <v>5.208333333333333E-3</v>
      </c>
      <c r="U23" s="22">
        <f t="shared" si="11"/>
        <v>919.27115408984093</v>
      </c>
      <c r="V23" s="22">
        <f t="shared" si="12"/>
        <v>177419.3327393393</v>
      </c>
      <c r="W23" s="22"/>
      <c r="X23" s="22">
        <f t="shared" si="21"/>
        <v>-2226.0833333333335</v>
      </c>
      <c r="Y23" s="23">
        <f t="shared" si="22"/>
        <v>161739.94477983323</v>
      </c>
      <c r="AA23" s="34">
        <f t="shared" si="13"/>
        <v>919.27115408984093</v>
      </c>
      <c r="AB23" s="34">
        <f t="shared" si="2"/>
        <v>-919.27115408984093</v>
      </c>
      <c r="AD23" s="34">
        <f t="shared" si="14"/>
        <v>2226.0833333333335</v>
      </c>
      <c r="AE23" s="34">
        <f t="shared" si="15"/>
        <v>-2226.0833333333335</v>
      </c>
    </row>
    <row r="24" spans="1:31" x14ac:dyDescent="0.25">
      <c r="A24" s="88">
        <f t="shared" si="16"/>
        <v>37955</v>
      </c>
      <c r="B24" s="19"/>
      <c r="C24" s="22">
        <f t="shared" si="3"/>
        <v>80914.100308423178</v>
      </c>
      <c r="D24" s="21">
        <f t="shared" si="4"/>
        <v>5.208333333333333E-3</v>
      </c>
      <c r="E24" s="22">
        <f t="shared" si="5"/>
        <v>421.42760577303739</v>
      </c>
      <c r="F24" s="22">
        <f t="shared" si="6"/>
        <v>81335.527914196209</v>
      </c>
      <c r="G24" s="22"/>
      <c r="H24" s="22">
        <f t="shared" si="17"/>
        <v>-657</v>
      </c>
      <c r="I24" s="23">
        <f t="shared" si="18"/>
        <v>74897.490321980993</v>
      </c>
      <c r="K24" s="34">
        <f t="shared" si="7"/>
        <v>421.42760577303739</v>
      </c>
      <c r="L24" s="34">
        <f t="shared" si="1"/>
        <v>-421.42760577303739</v>
      </c>
      <c r="N24" s="34">
        <f t="shared" si="8"/>
        <v>657</v>
      </c>
      <c r="O24" s="34">
        <f t="shared" si="9"/>
        <v>-657</v>
      </c>
      <c r="Q24" s="88">
        <f t="shared" si="19"/>
        <v>39812</v>
      </c>
      <c r="R24" s="19"/>
      <c r="S24" s="20">
        <f t="shared" si="20"/>
        <v>177419.3327393393</v>
      </c>
      <c r="T24" s="21">
        <f t="shared" si="10"/>
        <v>5.208333333333333E-3</v>
      </c>
      <c r="U24" s="22">
        <f t="shared" si="11"/>
        <v>924.05902468405884</v>
      </c>
      <c r="V24" s="22">
        <f t="shared" si="12"/>
        <v>178343.39176402337</v>
      </c>
      <c r="W24" s="22"/>
      <c r="X24" s="22">
        <f t="shared" si="21"/>
        <v>-2226.0833333333335</v>
      </c>
      <c r="Y24" s="23">
        <f t="shared" si="22"/>
        <v>159513.86144649988</v>
      </c>
      <c r="AA24" s="34">
        <f t="shared" si="13"/>
        <v>924.05902468405884</v>
      </c>
      <c r="AB24" s="34">
        <f t="shared" si="2"/>
        <v>-924.05902468405884</v>
      </c>
      <c r="AD24" s="34">
        <f t="shared" si="14"/>
        <v>2226.0833333333335</v>
      </c>
      <c r="AE24" s="34">
        <f t="shared" si="15"/>
        <v>-2226.0833333333335</v>
      </c>
    </row>
    <row r="25" spans="1:31" x14ac:dyDescent="0.25">
      <c r="A25" s="88">
        <f t="shared" si="16"/>
        <v>37985</v>
      </c>
      <c r="B25" s="19"/>
      <c r="C25" s="22">
        <f t="shared" si="3"/>
        <v>81335.527914196209</v>
      </c>
      <c r="D25" s="21">
        <f t="shared" si="4"/>
        <v>5.208333333333333E-3</v>
      </c>
      <c r="E25" s="22">
        <f t="shared" si="5"/>
        <v>423.6225412197719</v>
      </c>
      <c r="F25" s="22">
        <f t="shared" si="6"/>
        <v>81759.150455415976</v>
      </c>
      <c r="G25" s="22"/>
      <c r="H25" s="22">
        <f t="shared" si="17"/>
        <v>-657</v>
      </c>
      <c r="I25" s="23">
        <f t="shared" si="18"/>
        <v>74240.490321980993</v>
      </c>
      <c r="K25" s="34">
        <f t="shared" si="7"/>
        <v>423.6225412197719</v>
      </c>
      <c r="L25" s="34">
        <f t="shared" si="1"/>
        <v>-423.6225412197719</v>
      </c>
      <c r="N25" s="34">
        <f t="shared" si="8"/>
        <v>657</v>
      </c>
      <c r="O25" s="34">
        <f t="shared" si="9"/>
        <v>-657</v>
      </c>
      <c r="Q25" s="88">
        <f t="shared" si="19"/>
        <v>39843</v>
      </c>
      <c r="R25" s="19"/>
      <c r="S25" s="20">
        <f t="shared" si="20"/>
        <v>178343.39176402337</v>
      </c>
      <c r="T25" s="21">
        <f t="shared" si="10"/>
        <v>5.208333333333333E-3</v>
      </c>
      <c r="U25" s="22">
        <f t="shared" si="11"/>
        <v>928.87183210428839</v>
      </c>
      <c r="V25" s="22">
        <f t="shared" si="12"/>
        <v>179272.26359612765</v>
      </c>
      <c r="W25" s="22"/>
      <c r="X25" s="22">
        <f t="shared" si="21"/>
        <v>-2226.0833333333335</v>
      </c>
      <c r="Y25" s="23">
        <f t="shared" si="22"/>
        <v>157287.77811316654</v>
      </c>
      <c r="AA25" s="34">
        <f t="shared" si="13"/>
        <v>928.87183210428839</v>
      </c>
      <c r="AB25" s="34">
        <f t="shared" si="2"/>
        <v>-928.87183210428839</v>
      </c>
      <c r="AD25" s="34">
        <f t="shared" si="14"/>
        <v>2226.0833333333335</v>
      </c>
      <c r="AE25" s="34">
        <f t="shared" si="15"/>
        <v>-2226.0833333333335</v>
      </c>
    </row>
    <row r="26" spans="1:31" x14ac:dyDescent="0.25">
      <c r="A26" s="88">
        <f t="shared" si="16"/>
        <v>38016</v>
      </c>
      <c r="B26" s="19"/>
      <c r="C26" s="22">
        <f t="shared" si="3"/>
        <v>81759.150455415976</v>
      </c>
      <c r="D26" s="21">
        <f t="shared" si="4"/>
        <v>5.208333333333333E-3</v>
      </c>
      <c r="E26" s="22">
        <f t="shared" si="5"/>
        <v>425.82890862195819</v>
      </c>
      <c r="F26" s="22">
        <f t="shared" si="6"/>
        <v>82184.979364037936</v>
      </c>
      <c r="G26" s="22"/>
      <c r="H26" s="22">
        <f t="shared" si="17"/>
        <v>-657</v>
      </c>
      <c r="I26" s="23">
        <f t="shared" si="18"/>
        <v>73583.490321980993</v>
      </c>
      <c r="K26" s="34">
        <f t="shared" si="7"/>
        <v>425.82890862195819</v>
      </c>
      <c r="L26" s="34">
        <f t="shared" si="1"/>
        <v>-425.82890862195819</v>
      </c>
      <c r="N26" s="34">
        <f t="shared" si="8"/>
        <v>657</v>
      </c>
      <c r="O26" s="34">
        <f t="shared" si="9"/>
        <v>-657</v>
      </c>
      <c r="Q26" s="88">
        <f t="shared" si="19"/>
        <v>39872</v>
      </c>
      <c r="R26" s="19"/>
      <c r="S26" s="20">
        <f t="shared" si="20"/>
        <v>179272.26359612765</v>
      </c>
      <c r="T26" s="21">
        <f t="shared" si="10"/>
        <v>5.208333333333333E-3</v>
      </c>
      <c r="U26" s="22">
        <f t="shared" si="11"/>
        <v>933.70970622983145</v>
      </c>
      <c r="V26" s="22">
        <f t="shared" si="12"/>
        <v>180205.97330235748</v>
      </c>
      <c r="W26" s="22"/>
      <c r="X26" s="22">
        <f t="shared" si="21"/>
        <v>-2226.0833333333335</v>
      </c>
      <c r="Y26" s="23">
        <f t="shared" si="22"/>
        <v>155061.6947798332</v>
      </c>
      <c r="AA26" s="34">
        <f t="shared" si="13"/>
        <v>933.70970622983145</v>
      </c>
      <c r="AB26" s="34">
        <f t="shared" si="2"/>
        <v>-933.70970622983145</v>
      </c>
      <c r="AD26" s="34">
        <f t="shared" si="14"/>
        <v>2226.0833333333335</v>
      </c>
      <c r="AE26" s="34">
        <f t="shared" si="15"/>
        <v>-2226.0833333333335</v>
      </c>
    </row>
    <row r="27" spans="1:31" x14ac:dyDescent="0.25">
      <c r="A27" s="88">
        <f t="shared" si="16"/>
        <v>38046</v>
      </c>
      <c r="B27" s="19"/>
      <c r="C27" s="22">
        <f t="shared" si="3"/>
        <v>82184.979364037936</v>
      </c>
      <c r="D27" s="21">
        <f t="shared" si="4"/>
        <v>5.208333333333333E-3</v>
      </c>
      <c r="E27" s="22">
        <f t="shared" si="5"/>
        <v>428.04676752103092</v>
      </c>
      <c r="F27" s="22">
        <f t="shared" si="6"/>
        <v>82613.02613155896</v>
      </c>
      <c r="G27" s="22"/>
      <c r="H27" s="22">
        <f t="shared" si="17"/>
        <v>-657</v>
      </c>
      <c r="I27" s="23">
        <f t="shared" si="18"/>
        <v>72926.490321980993</v>
      </c>
      <c r="K27" s="34">
        <f t="shared" si="7"/>
        <v>428.04676752103092</v>
      </c>
      <c r="L27" s="34">
        <f t="shared" si="1"/>
        <v>-428.04676752103092</v>
      </c>
      <c r="N27" s="34">
        <f t="shared" si="8"/>
        <v>657</v>
      </c>
      <c r="O27" s="34">
        <f t="shared" si="9"/>
        <v>-657</v>
      </c>
      <c r="Q27" s="88">
        <f t="shared" si="19"/>
        <v>39900</v>
      </c>
      <c r="R27" s="19"/>
      <c r="S27" s="20">
        <f t="shared" si="20"/>
        <v>180205.97330235748</v>
      </c>
      <c r="T27" s="21">
        <f t="shared" si="10"/>
        <v>5.208333333333333E-3</v>
      </c>
      <c r="U27" s="22">
        <f t="shared" si="11"/>
        <v>938.57277761644514</v>
      </c>
      <c r="V27" s="22">
        <f t="shared" si="12"/>
        <v>181144.54607997392</v>
      </c>
      <c r="W27" s="22"/>
      <c r="X27" s="22">
        <f t="shared" si="21"/>
        <v>-2226.0833333333335</v>
      </c>
      <c r="Y27" s="23">
        <f t="shared" si="22"/>
        <v>152835.61144649985</v>
      </c>
      <c r="AA27" s="34">
        <f t="shared" si="13"/>
        <v>938.57277761644514</v>
      </c>
      <c r="AB27" s="34">
        <f t="shared" si="2"/>
        <v>-938.57277761644514</v>
      </c>
      <c r="AD27" s="34">
        <f t="shared" si="14"/>
        <v>2226.0833333333335</v>
      </c>
      <c r="AE27" s="34">
        <f t="shared" si="15"/>
        <v>-2226.0833333333335</v>
      </c>
    </row>
    <row r="28" spans="1:31" x14ac:dyDescent="0.25">
      <c r="A28" s="88">
        <f t="shared" si="16"/>
        <v>38075</v>
      </c>
      <c r="B28" s="19"/>
      <c r="C28" s="22">
        <f t="shared" si="3"/>
        <v>82613.02613155896</v>
      </c>
      <c r="D28" s="21">
        <f t="shared" si="4"/>
        <v>5.208333333333333E-3</v>
      </c>
      <c r="E28" s="22">
        <f t="shared" si="5"/>
        <v>430.27617776853623</v>
      </c>
      <c r="F28" s="22">
        <f t="shared" si="6"/>
        <v>83043.302309327497</v>
      </c>
      <c r="G28" s="22"/>
      <c r="H28" s="22">
        <f t="shared" si="17"/>
        <v>-657</v>
      </c>
      <c r="I28" s="23">
        <f t="shared" si="18"/>
        <v>72269.490321980993</v>
      </c>
      <c r="K28" s="34">
        <f t="shared" si="7"/>
        <v>430.27617776853623</v>
      </c>
      <c r="L28" s="34">
        <f t="shared" si="1"/>
        <v>-430.27617776853623</v>
      </c>
      <c r="N28" s="34">
        <f t="shared" si="8"/>
        <v>657</v>
      </c>
      <c r="O28" s="34">
        <f t="shared" si="9"/>
        <v>-657</v>
      </c>
      <c r="Q28" s="88">
        <f t="shared" si="19"/>
        <v>39931</v>
      </c>
      <c r="R28" s="19"/>
      <c r="S28" s="20">
        <f t="shared" si="20"/>
        <v>181144.54607997392</v>
      </c>
      <c r="T28" s="21">
        <f t="shared" si="10"/>
        <v>5.208333333333333E-3</v>
      </c>
      <c r="U28" s="22">
        <f t="shared" si="11"/>
        <v>943.46117749986411</v>
      </c>
      <c r="V28" s="22">
        <f t="shared" si="12"/>
        <v>182088.0072574738</v>
      </c>
      <c r="W28" s="22"/>
      <c r="X28" s="22">
        <f t="shared" si="21"/>
        <v>-2226.0833333333335</v>
      </c>
      <c r="Y28" s="23">
        <f t="shared" si="22"/>
        <v>150609.52811316651</v>
      </c>
      <c r="AA28" s="34">
        <f t="shared" si="13"/>
        <v>943.46117749986411</v>
      </c>
      <c r="AB28" s="34">
        <f t="shared" si="2"/>
        <v>-943.46117749986411</v>
      </c>
      <c r="AD28" s="34">
        <f t="shared" si="14"/>
        <v>2226.0833333333335</v>
      </c>
      <c r="AE28" s="34">
        <f t="shared" si="15"/>
        <v>-2226.0833333333335</v>
      </c>
    </row>
    <row r="29" spans="1:31" x14ac:dyDescent="0.25">
      <c r="A29" s="88">
        <f t="shared" si="16"/>
        <v>38106</v>
      </c>
      <c r="B29" s="19"/>
      <c r="C29" s="22">
        <f t="shared" si="3"/>
        <v>83043.302309327497</v>
      </c>
      <c r="D29" s="21">
        <f t="shared" si="4"/>
        <v>5.208333333333333E-3</v>
      </c>
      <c r="E29" s="22">
        <f t="shared" si="5"/>
        <v>432.51719952774738</v>
      </c>
      <c r="F29" s="22">
        <f t="shared" si="6"/>
        <v>83475.819508855246</v>
      </c>
      <c r="G29" s="22"/>
      <c r="H29" s="22">
        <f t="shared" si="17"/>
        <v>-657</v>
      </c>
      <c r="I29" s="23">
        <f t="shared" si="18"/>
        <v>71612.490321980993</v>
      </c>
      <c r="K29" s="34">
        <f t="shared" si="7"/>
        <v>432.51719952774738</v>
      </c>
      <c r="L29" s="34">
        <f t="shared" si="1"/>
        <v>-432.51719952774738</v>
      </c>
      <c r="N29" s="34">
        <f t="shared" si="8"/>
        <v>657</v>
      </c>
      <c r="O29" s="34">
        <f t="shared" si="9"/>
        <v>-657</v>
      </c>
      <c r="Q29" s="88">
        <f t="shared" si="19"/>
        <v>39961</v>
      </c>
      <c r="R29" s="19"/>
      <c r="S29" s="20">
        <f t="shared" si="20"/>
        <v>182088.0072574738</v>
      </c>
      <c r="T29" s="21">
        <f t="shared" si="10"/>
        <v>5.208333333333333E-3</v>
      </c>
      <c r="U29" s="22">
        <f t="shared" si="11"/>
        <v>948.37503779934264</v>
      </c>
      <c r="V29" s="22">
        <f t="shared" si="12"/>
        <v>183036.38229527316</v>
      </c>
      <c r="W29" s="22"/>
      <c r="X29" s="22">
        <f t="shared" si="21"/>
        <v>-2226.0833333333335</v>
      </c>
      <c r="Y29" s="23">
        <f t="shared" si="22"/>
        <v>148383.44477983317</v>
      </c>
      <c r="AA29" s="34">
        <f t="shared" si="13"/>
        <v>948.37503779934264</v>
      </c>
      <c r="AB29" s="34">
        <f t="shared" si="2"/>
        <v>-948.37503779934264</v>
      </c>
      <c r="AD29" s="34">
        <f t="shared" si="14"/>
        <v>2226.0833333333335</v>
      </c>
      <c r="AE29" s="34">
        <f t="shared" si="15"/>
        <v>-2226.0833333333335</v>
      </c>
    </row>
    <row r="30" spans="1:31" x14ac:dyDescent="0.25">
      <c r="A30" s="88">
        <f t="shared" si="16"/>
        <v>38136</v>
      </c>
      <c r="B30" s="19"/>
      <c r="C30" s="22">
        <f t="shared" si="3"/>
        <v>83475.819508855246</v>
      </c>
      <c r="D30" s="21">
        <f t="shared" si="4"/>
        <v>5.208333333333333E-3</v>
      </c>
      <c r="E30" s="22">
        <f t="shared" si="5"/>
        <v>434.7698932752877</v>
      </c>
      <c r="F30" s="22">
        <f t="shared" si="6"/>
        <v>83910.589402130528</v>
      </c>
      <c r="G30" s="22"/>
      <c r="H30" s="22">
        <f t="shared" si="17"/>
        <v>-657</v>
      </c>
      <c r="I30" s="23">
        <f t="shared" si="18"/>
        <v>70955.490321980993</v>
      </c>
      <c r="K30" s="34">
        <f t="shared" si="7"/>
        <v>434.7698932752877</v>
      </c>
      <c r="L30" s="34">
        <f t="shared" si="1"/>
        <v>-434.7698932752877</v>
      </c>
      <c r="N30" s="34">
        <f t="shared" si="8"/>
        <v>657</v>
      </c>
      <c r="O30" s="34">
        <f t="shared" si="9"/>
        <v>-657</v>
      </c>
      <c r="Q30" s="88">
        <f t="shared" si="19"/>
        <v>39992</v>
      </c>
      <c r="R30" s="19"/>
      <c r="S30" s="20">
        <f t="shared" si="20"/>
        <v>183036.38229527316</v>
      </c>
      <c r="T30" s="21">
        <f t="shared" si="10"/>
        <v>5.208333333333333E-3</v>
      </c>
      <c r="U30" s="22">
        <f t="shared" si="11"/>
        <v>953.31449112121436</v>
      </c>
      <c r="V30" s="22">
        <f t="shared" si="12"/>
        <v>183989.69678639437</v>
      </c>
      <c r="W30" s="22"/>
      <c r="X30" s="22">
        <f t="shared" si="21"/>
        <v>-2226.0833333333335</v>
      </c>
      <c r="Y30" s="23">
        <f t="shared" si="22"/>
        <v>146157.36144649982</v>
      </c>
      <c r="AA30" s="34">
        <f t="shared" si="13"/>
        <v>953.31449112121436</v>
      </c>
      <c r="AB30" s="34">
        <f t="shared" si="2"/>
        <v>-953.31449112121436</v>
      </c>
      <c r="AD30" s="34">
        <f t="shared" si="14"/>
        <v>2226.0833333333335</v>
      </c>
      <c r="AE30" s="34">
        <f t="shared" si="15"/>
        <v>-2226.0833333333335</v>
      </c>
    </row>
    <row r="31" spans="1:31" x14ac:dyDescent="0.25">
      <c r="A31" s="88">
        <f t="shared" si="16"/>
        <v>38167</v>
      </c>
      <c r="B31" s="19"/>
      <c r="C31" s="22">
        <f t="shared" si="3"/>
        <v>83910.589402130528</v>
      </c>
      <c r="D31" s="21">
        <f t="shared" si="4"/>
        <v>5.208333333333333E-3</v>
      </c>
      <c r="E31" s="22">
        <f t="shared" si="5"/>
        <v>437.03431980276315</v>
      </c>
      <c r="F31" s="22">
        <f t="shared" si="6"/>
        <v>84347.623721933298</v>
      </c>
      <c r="G31" s="22"/>
      <c r="H31" s="22">
        <f t="shared" si="17"/>
        <v>-657</v>
      </c>
      <c r="I31" s="23">
        <f t="shared" si="18"/>
        <v>70298.490321980993</v>
      </c>
      <c r="K31" s="34">
        <f t="shared" si="7"/>
        <v>437.03431980276315</v>
      </c>
      <c r="L31" s="34">
        <f t="shared" si="1"/>
        <v>-437.03431980276315</v>
      </c>
      <c r="N31" s="34">
        <f t="shared" si="8"/>
        <v>657</v>
      </c>
      <c r="O31" s="34">
        <f t="shared" si="9"/>
        <v>-657</v>
      </c>
      <c r="Q31" s="88">
        <f t="shared" si="19"/>
        <v>40022</v>
      </c>
      <c r="R31" s="19"/>
      <c r="S31" s="20">
        <f t="shared" si="20"/>
        <v>183989.69678639437</v>
      </c>
      <c r="T31" s="21">
        <f t="shared" si="10"/>
        <v>5.208333333333333E-3</v>
      </c>
      <c r="U31" s="22">
        <f t="shared" si="11"/>
        <v>958.27967076247069</v>
      </c>
      <c r="V31" s="22">
        <f t="shared" si="12"/>
        <v>184947.97645715685</v>
      </c>
      <c r="W31" s="22"/>
      <c r="X31" s="22">
        <f t="shared" si="21"/>
        <v>-2226.0833333333335</v>
      </c>
      <c r="Y31" s="23">
        <f t="shared" si="22"/>
        <v>143931.27811316648</v>
      </c>
      <c r="AA31" s="34">
        <f t="shared" si="13"/>
        <v>958.27967076247069</v>
      </c>
      <c r="AB31" s="34">
        <f t="shared" si="2"/>
        <v>-958.27967076247069</v>
      </c>
      <c r="AD31" s="34">
        <f t="shared" si="14"/>
        <v>2226.0833333333335</v>
      </c>
      <c r="AE31" s="34">
        <f t="shared" si="15"/>
        <v>-2226.0833333333335</v>
      </c>
    </row>
    <row r="32" spans="1:31" x14ac:dyDescent="0.25">
      <c r="A32" s="88">
        <f t="shared" si="16"/>
        <v>38197</v>
      </c>
      <c r="B32" s="19"/>
      <c r="C32" s="22">
        <f t="shared" si="3"/>
        <v>84347.623721933298</v>
      </c>
      <c r="D32" s="21">
        <f t="shared" si="4"/>
        <v>5.208333333333333E-3</v>
      </c>
      <c r="E32" s="22">
        <f t="shared" si="5"/>
        <v>439.31054021840259</v>
      </c>
      <c r="F32" s="22">
        <f t="shared" si="6"/>
        <v>84786.934262151699</v>
      </c>
      <c r="G32" s="22"/>
      <c r="H32" s="22">
        <f t="shared" si="17"/>
        <v>-657</v>
      </c>
      <c r="I32" s="23">
        <f t="shared" si="18"/>
        <v>69641.490321980993</v>
      </c>
      <c r="K32" s="34">
        <f t="shared" si="7"/>
        <v>439.31054021840259</v>
      </c>
      <c r="L32" s="34">
        <f t="shared" si="1"/>
        <v>-439.31054021840259</v>
      </c>
      <c r="N32" s="34">
        <f t="shared" si="8"/>
        <v>657</v>
      </c>
      <c r="O32" s="34">
        <f t="shared" si="9"/>
        <v>-657</v>
      </c>
      <c r="Q32" s="88">
        <f t="shared" si="19"/>
        <v>40053</v>
      </c>
      <c r="R32" s="19"/>
      <c r="S32" s="20">
        <f t="shared" si="20"/>
        <v>184947.97645715685</v>
      </c>
      <c r="T32" s="21">
        <f t="shared" si="10"/>
        <v>5.208333333333333E-3</v>
      </c>
      <c r="U32" s="22">
        <f t="shared" si="11"/>
        <v>963.27071071435853</v>
      </c>
      <c r="V32" s="22">
        <f t="shared" si="12"/>
        <v>185911.24716787122</v>
      </c>
      <c r="W32" s="22"/>
      <c r="X32" s="22">
        <f t="shared" si="21"/>
        <v>-2226.0833333333335</v>
      </c>
      <c r="Y32" s="23">
        <f t="shared" si="22"/>
        <v>141705.19477983314</v>
      </c>
      <c r="AA32" s="34">
        <f t="shared" si="13"/>
        <v>963.27071071435853</v>
      </c>
      <c r="AB32" s="34">
        <f t="shared" si="2"/>
        <v>-963.27071071435853</v>
      </c>
      <c r="AD32" s="34">
        <f t="shared" si="14"/>
        <v>2226.0833333333335</v>
      </c>
      <c r="AE32" s="34">
        <f t="shared" si="15"/>
        <v>-2226.0833333333335</v>
      </c>
    </row>
    <row r="33" spans="1:31" x14ac:dyDescent="0.25">
      <c r="A33" s="88">
        <f t="shared" si="16"/>
        <v>38228</v>
      </c>
      <c r="B33" s="19"/>
      <c r="C33" s="22">
        <f t="shared" si="3"/>
        <v>84786.934262151699</v>
      </c>
      <c r="D33" s="21">
        <f t="shared" si="4"/>
        <v>5.208333333333333E-3</v>
      </c>
      <c r="E33" s="22">
        <f t="shared" si="5"/>
        <v>441.59861594870677</v>
      </c>
      <c r="F33" s="22">
        <f t="shared" si="6"/>
        <v>85228.532878100406</v>
      </c>
      <c r="G33" s="22"/>
      <c r="H33" s="22">
        <f t="shared" si="17"/>
        <v>-657</v>
      </c>
      <c r="I33" s="23">
        <f t="shared" si="18"/>
        <v>68984.490321980993</v>
      </c>
      <c r="K33" s="34">
        <f t="shared" si="7"/>
        <v>441.59861594870677</v>
      </c>
      <c r="L33" s="34">
        <f t="shared" si="1"/>
        <v>-441.59861594870677</v>
      </c>
      <c r="N33" s="34">
        <f t="shared" si="8"/>
        <v>657</v>
      </c>
      <c r="O33" s="34">
        <f t="shared" si="9"/>
        <v>-657</v>
      </c>
      <c r="Q33" s="88">
        <f t="shared" si="19"/>
        <v>40084</v>
      </c>
      <c r="R33" s="19"/>
      <c r="S33" s="20">
        <f t="shared" si="20"/>
        <v>185911.24716787122</v>
      </c>
      <c r="T33" s="21">
        <f t="shared" si="10"/>
        <v>5.208333333333333E-3</v>
      </c>
      <c r="U33" s="22">
        <f t="shared" si="11"/>
        <v>968.28774566599589</v>
      </c>
      <c r="V33" s="22">
        <f t="shared" si="12"/>
        <v>186879.53491353721</v>
      </c>
      <c r="W33" s="22"/>
      <c r="X33" s="22">
        <f t="shared" si="21"/>
        <v>-2226.0833333333335</v>
      </c>
      <c r="Y33" s="23">
        <f t="shared" si="22"/>
        <v>139479.1114464998</v>
      </c>
      <c r="AA33" s="34">
        <f t="shared" si="13"/>
        <v>968.28774566599589</v>
      </c>
      <c r="AB33" s="34">
        <f t="shared" si="2"/>
        <v>-968.28774566599589</v>
      </c>
      <c r="AD33" s="34">
        <f t="shared" si="14"/>
        <v>2226.0833333333335</v>
      </c>
      <c r="AE33" s="34">
        <f t="shared" si="15"/>
        <v>-2226.0833333333335</v>
      </c>
    </row>
    <row r="34" spans="1:31" x14ac:dyDescent="0.25">
      <c r="A34" s="88">
        <f t="shared" si="16"/>
        <v>38259</v>
      </c>
      <c r="B34" s="19"/>
      <c r="C34" s="22">
        <f t="shared" si="3"/>
        <v>85228.532878100406</v>
      </c>
      <c r="D34" s="21">
        <f t="shared" si="4"/>
        <v>5.208333333333333E-3</v>
      </c>
      <c r="E34" s="22">
        <f t="shared" si="5"/>
        <v>443.89860874010628</v>
      </c>
      <c r="F34" s="22">
        <f t="shared" si="6"/>
        <v>85672.431486840505</v>
      </c>
      <c r="G34" s="22"/>
      <c r="H34" s="22">
        <f t="shared" si="17"/>
        <v>-657</v>
      </c>
      <c r="I34" s="23">
        <f t="shared" si="18"/>
        <v>68327.490321980993</v>
      </c>
      <c r="K34" s="34">
        <f t="shared" si="7"/>
        <v>443.89860874010628</v>
      </c>
      <c r="L34" s="34">
        <f t="shared" si="1"/>
        <v>-443.89860874010628</v>
      </c>
      <c r="N34" s="34">
        <f t="shared" si="8"/>
        <v>657</v>
      </c>
      <c r="O34" s="34">
        <f t="shared" si="9"/>
        <v>-657</v>
      </c>
      <c r="Q34" s="88">
        <f t="shared" si="19"/>
        <v>40114</v>
      </c>
      <c r="R34" s="19"/>
      <c r="S34" s="20">
        <f t="shared" si="20"/>
        <v>186879.53491353721</v>
      </c>
      <c r="T34" s="21">
        <f t="shared" si="10"/>
        <v>5.208333333333333E-3</v>
      </c>
      <c r="U34" s="22">
        <f t="shared" si="11"/>
        <v>973.3309110080063</v>
      </c>
      <c r="V34" s="22">
        <f t="shared" si="12"/>
        <v>187852.86582454521</v>
      </c>
      <c r="W34" s="22"/>
      <c r="X34" s="22">
        <f t="shared" si="21"/>
        <v>-2226.0833333333335</v>
      </c>
      <c r="Y34" s="23">
        <f t="shared" si="22"/>
        <v>137253.02811316645</v>
      </c>
      <c r="AA34" s="34">
        <f t="shared" si="13"/>
        <v>973.3309110080063</v>
      </c>
      <c r="AB34" s="34">
        <f t="shared" si="2"/>
        <v>-973.3309110080063</v>
      </c>
      <c r="AD34" s="34">
        <f t="shared" si="14"/>
        <v>2226.0833333333335</v>
      </c>
      <c r="AE34" s="34">
        <f t="shared" si="15"/>
        <v>-2226.0833333333335</v>
      </c>
    </row>
    <row r="35" spans="1:31" x14ac:dyDescent="0.25">
      <c r="A35" s="88">
        <f t="shared" si="16"/>
        <v>38289</v>
      </c>
      <c r="B35" s="19"/>
      <c r="C35" s="22">
        <f t="shared" si="3"/>
        <v>85672.431486840505</v>
      </c>
      <c r="D35" s="21">
        <f t="shared" si="4"/>
        <v>5.208333333333333E-3</v>
      </c>
      <c r="E35" s="22">
        <f t="shared" si="5"/>
        <v>446.21058066062761</v>
      </c>
      <c r="F35" s="22">
        <f t="shared" si="6"/>
        <v>86118.642067501132</v>
      </c>
      <c r="G35" s="22"/>
      <c r="H35" s="22">
        <f t="shared" si="17"/>
        <v>-657</v>
      </c>
      <c r="I35" s="23">
        <f t="shared" si="18"/>
        <v>67670.490321980993</v>
      </c>
      <c r="K35" s="34">
        <f t="shared" si="7"/>
        <v>446.21058066062761</v>
      </c>
      <c r="L35" s="34">
        <f t="shared" si="1"/>
        <v>-446.21058066062761</v>
      </c>
      <c r="N35" s="34">
        <f t="shared" si="8"/>
        <v>657</v>
      </c>
      <c r="O35" s="34">
        <f t="shared" si="9"/>
        <v>-657</v>
      </c>
      <c r="Q35" s="88">
        <f t="shared" si="19"/>
        <v>40145</v>
      </c>
      <c r="R35" s="19"/>
      <c r="S35" s="20">
        <f t="shared" si="20"/>
        <v>187852.86582454521</v>
      </c>
      <c r="T35" s="21">
        <f t="shared" si="10"/>
        <v>5.208333333333333E-3</v>
      </c>
      <c r="U35" s="22">
        <f t="shared" si="11"/>
        <v>978.40034283617297</v>
      </c>
      <c r="V35" s="22">
        <f t="shared" si="12"/>
        <v>188831.26616738137</v>
      </c>
      <c r="W35" s="22"/>
      <c r="X35" s="22">
        <f t="shared" si="21"/>
        <v>-2226.0833333333335</v>
      </c>
      <c r="Y35" s="23">
        <f t="shared" si="22"/>
        <v>135026.94477983311</v>
      </c>
      <c r="AA35" s="34">
        <f t="shared" si="13"/>
        <v>978.40034283617297</v>
      </c>
      <c r="AB35" s="34">
        <f t="shared" si="2"/>
        <v>-978.40034283617297</v>
      </c>
      <c r="AD35" s="34">
        <f t="shared" si="14"/>
        <v>2226.0833333333335</v>
      </c>
      <c r="AE35" s="34">
        <f t="shared" si="15"/>
        <v>-2226.0833333333335</v>
      </c>
    </row>
    <row r="36" spans="1:31" x14ac:dyDescent="0.25">
      <c r="A36" s="88">
        <f t="shared" si="16"/>
        <v>38320</v>
      </c>
      <c r="B36" s="19"/>
      <c r="C36" s="22">
        <f t="shared" si="3"/>
        <v>86118.642067501132</v>
      </c>
      <c r="D36" s="21">
        <f t="shared" si="4"/>
        <v>5.208333333333333E-3</v>
      </c>
      <c r="E36" s="22">
        <f t="shared" si="5"/>
        <v>448.53459410156836</v>
      </c>
      <c r="F36" s="22">
        <f t="shared" si="6"/>
        <v>86567.176661602702</v>
      </c>
      <c r="G36" s="22"/>
      <c r="H36" s="22">
        <f t="shared" si="17"/>
        <v>-657</v>
      </c>
      <c r="I36" s="23">
        <f t="shared" si="18"/>
        <v>67013.490321980993</v>
      </c>
      <c r="K36" s="34">
        <f t="shared" si="7"/>
        <v>448.53459410156836</v>
      </c>
      <c r="L36" s="34">
        <f t="shared" si="1"/>
        <v>-448.53459410156836</v>
      </c>
      <c r="N36" s="34">
        <f t="shared" si="8"/>
        <v>657</v>
      </c>
      <c r="O36" s="34">
        <f t="shared" si="9"/>
        <v>-657</v>
      </c>
      <c r="Q36" s="88">
        <f t="shared" si="19"/>
        <v>40175</v>
      </c>
      <c r="R36" s="19"/>
      <c r="S36" s="20">
        <f t="shared" si="20"/>
        <v>188831.26616738137</v>
      </c>
      <c r="T36" s="21">
        <f t="shared" si="10"/>
        <v>5.208333333333333E-3</v>
      </c>
      <c r="U36" s="22">
        <f t="shared" si="11"/>
        <v>983.49617795511131</v>
      </c>
      <c r="V36" s="22">
        <f t="shared" si="12"/>
        <v>189814.76234533649</v>
      </c>
      <c r="W36" s="22"/>
      <c r="X36" s="22">
        <f t="shared" si="21"/>
        <v>-2226.0833333333335</v>
      </c>
      <c r="Y36" s="23">
        <f t="shared" si="22"/>
        <v>132800.86144649977</v>
      </c>
      <c r="AA36" s="34">
        <f t="shared" si="13"/>
        <v>983.49617795511131</v>
      </c>
      <c r="AB36" s="34">
        <f t="shared" si="2"/>
        <v>-983.49617795511131</v>
      </c>
      <c r="AD36" s="34">
        <f t="shared" si="14"/>
        <v>2226.0833333333335</v>
      </c>
      <c r="AE36" s="34">
        <f t="shared" si="15"/>
        <v>-2226.0833333333335</v>
      </c>
    </row>
    <row r="37" spans="1:31" x14ac:dyDescent="0.25">
      <c r="A37" s="88">
        <f t="shared" si="16"/>
        <v>38350</v>
      </c>
      <c r="B37" s="19"/>
      <c r="C37" s="22">
        <f t="shared" si="3"/>
        <v>86567.176661602702</v>
      </c>
      <c r="D37" s="21">
        <f t="shared" si="4"/>
        <v>5.208333333333333E-3</v>
      </c>
      <c r="E37" s="22">
        <f t="shared" si="5"/>
        <v>450.87071177918074</v>
      </c>
      <c r="F37" s="22">
        <f t="shared" si="6"/>
        <v>87018.04737338188</v>
      </c>
      <c r="G37" s="22"/>
      <c r="H37" s="22">
        <f t="shared" si="17"/>
        <v>-657</v>
      </c>
      <c r="I37" s="23">
        <f t="shared" si="18"/>
        <v>66356.490321980993</v>
      </c>
      <c r="K37" s="34">
        <f t="shared" si="7"/>
        <v>450.87071177918074</v>
      </c>
      <c r="L37" s="34">
        <f t="shared" si="1"/>
        <v>-450.87071177918074</v>
      </c>
      <c r="N37" s="34">
        <f t="shared" si="8"/>
        <v>657</v>
      </c>
      <c r="O37" s="34">
        <f t="shared" si="9"/>
        <v>-657</v>
      </c>
      <c r="Q37" s="88">
        <f t="shared" si="19"/>
        <v>40206</v>
      </c>
      <c r="R37" s="19"/>
      <c r="S37" s="20">
        <f t="shared" si="20"/>
        <v>189814.76234533649</v>
      </c>
      <c r="T37" s="21">
        <f t="shared" si="10"/>
        <v>5.208333333333333E-3</v>
      </c>
      <c r="U37" s="22">
        <f t="shared" si="11"/>
        <v>988.61855388196091</v>
      </c>
      <c r="V37" s="22">
        <f t="shared" si="12"/>
        <v>190803.38089921846</v>
      </c>
      <c r="W37" s="22"/>
      <c r="X37" s="22">
        <f t="shared" si="21"/>
        <v>-2226.0833333333335</v>
      </c>
      <c r="Y37" s="23">
        <f t="shared" si="22"/>
        <v>130574.77811316644</v>
      </c>
      <c r="AA37" s="34">
        <f t="shared" si="13"/>
        <v>988.61855388196091</v>
      </c>
      <c r="AB37" s="34">
        <f t="shared" si="2"/>
        <v>-988.61855388196091</v>
      </c>
      <c r="AD37" s="34">
        <f t="shared" si="14"/>
        <v>2226.0833333333335</v>
      </c>
      <c r="AE37" s="34">
        <f t="shared" si="15"/>
        <v>-2226.0833333333335</v>
      </c>
    </row>
    <row r="38" spans="1:31" x14ac:dyDescent="0.25">
      <c r="A38" s="88">
        <f t="shared" si="16"/>
        <v>38381</v>
      </c>
      <c r="B38" s="19"/>
      <c r="C38" s="22">
        <f t="shared" si="3"/>
        <v>87018.04737338188</v>
      </c>
      <c r="D38" s="21">
        <f t="shared" si="4"/>
        <v>5.208333333333333E-3</v>
      </c>
      <c r="E38" s="22">
        <f t="shared" si="5"/>
        <v>453.21899673636392</v>
      </c>
      <c r="F38" s="22">
        <f t="shared" si="6"/>
        <v>87471.266370118246</v>
      </c>
      <c r="G38" s="22"/>
      <c r="H38" s="22">
        <f t="shared" si="17"/>
        <v>-657</v>
      </c>
      <c r="I38" s="23">
        <f t="shared" si="18"/>
        <v>65699.490321980993</v>
      </c>
      <c r="K38" s="34">
        <f t="shared" si="7"/>
        <v>453.21899673636392</v>
      </c>
      <c r="L38" s="34">
        <f t="shared" si="1"/>
        <v>-453.21899673636392</v>
      </c>
      <c r="N38" s="34">
        <f t="shared" si="8"/>
        <v>657</v>
      </c>
      <c r="O38" s="34">
        <f t="shared" si="9"/>
        <v>-657</v>
      </c>
      <c r="Q38" s="88">
        <f t="shared" si="19"/>
        <v>40237</v>
      </c>
      <c r="R38" s="19"/>
      <c r="S38" s="20">
        <f t="shared" si="20"/>
        <v>190803.38089921846</v>
      </c>
      <c r="T38" s="21">
        <f t="shared" si="10"/>
        <v>5.208333333333333E-3</v>
      </c>
      <c r="U38" s="22">
        <f t="shared" si="11"/>
        <v>993.76760885009617</v>
      </c>
      <c r="V38" s="22">
        <f t="shared" si="12"/>
        <v>191797.14850806855</v>
      </c>
      <c r="W38" s="22"/>
      <c r="X38" s="22">
        <f t="shared" si="21"/>
        <v>-2226.0833333333335</v>
      </c>
      <c r="Y38" s="23">
        <f t="shared" si="22"/>
        <v>128348.69477983311</v>
      </c>
      <c r="AA38" s="34">
        <f t="shared" si="13"/>
        <v>993.76760885009617</v>
      </c>
      <c r="AB38" s="34">
        <f t="shared" si="2"/>
        <v>-993.76760885009617</v>
      </c>
      <c r="AD38" s="34">
        <f t="shared" si="14"/>
        <v>2226.0833333333335</v>
      </c>
      <c r="AE38" s="34">
        <f t="shared" si="15"/>
        <v>-2226.0833333333335</v>
      </c>
    </row>
    <row r="39" spans="1:31" x14ac:dyDescent="0.25">
      <c r="A39" s="88">
        <f t="shared" si="16"/>
        <v>38411</v>
      </c>
      <c r="B39" s="19"/>
      <c r="C39" s="22">
        <f t="shared" si="3"/>
        <v>87471.266370118246</v>
      </c>
      <c r="D39" s="21">
        <f t="shared" si="4"/>
        <v>5.208333333333333E-3</v>
      </c>
      <c r="E39" s="22">
        <f t="shared" si="5"/>
        <v>455.57951234436587</v>
      </c>
      <c r="F39" s="22">
        <f t="shared" si="6"/>
        <v>87926.845882462614</v>
      </c>
      <c r="G39" s="22"/>
      <c r="H39" s="22">
        <f t="shared" si="17"/>
        <v>-657</v>
      </c>
      <c r="I39" s="23">
        <f t="shared" si="18"/>
        <v>65042.490321980993</v>
      </c>
      <c r="K39" s="34">
        <f t="shared" si="7"/>
        <v>455.57951234436587</v>
      </c>
      <c r="L39" s="34">
        <f t="shared" si="1"/>
        <v>-455.57951234436587</v>
      </c>
      <c r="N39" s="34">
        <f t="shared" si="8"/>
        <v>657</v>
      </c>
      <c r="O39" s="34">
        <f t="shared" si="9"/>
        <v>-657</v>
      </c>
      <c r="Q39" s="88">
        <f t="shared" si="19"/>
        <v>40265</v>
      </c>
      <c r="R39" s="19"/>
      <c r="S39" s="20">
        <f t="shared" si="20"/>
        <v>191797.14850806855</v>
      </c>
      <c r="T39" s="21">
        <f t="shared" si="10"/>
        <v>5.208333333333333E-3</v>
      </c>
      <c r="U39" s="22">
        <f t="shared" si="11"/>
        <v>998.94348181285704</v>
      </c>
      <c r="V39" s="22">
        <f t="shared" si="12"/>
        <v>192796.09198988142</v>
      </c>
      <c r="W39" s="22"/>
      <c r="X39" s="22">
        <f t="shared" si="21"/>
        <v>-2226.0833333333335</v>
      </c>
      <c r="Y39" s="23">
        <f t="shared" si="22"/>
        <v>126122.61144649978</v>
      </c>
      <c r="AA39" s="34">
        <f t="shared" si="13"/>
        <v>998.94348181285704</v>
      </c>
      <c r="AB39" s="34">
        <f t="shared" si="2"/>
        <v>-998.94348181285704</v>
      </c>
      <c r="AD39" s="34">
        <f t="shared" si="14"/>
        <v>2226.0833333333335</v>
      </c>
      <c r="AE39" s="34">
        <f t="shared" si="15"/>
        <v>-2226.0833333333335</v>
      </c>
    </row>
    <row r="40" spans="1:31" x14ac:dyDescent="0.25">
      <c r="A40" s="88">
        <f t="shared" si="16"/>
        <v>38439</v>
      </c>
      <c r="B40" s="19"/>
      <c r="C40" s="22">
        <f t="shared" si="3"/>
        <v>87926.845882462614</v>
      </c>
      <c r="D40" s="21">
        <f t="shared" si="4"/>
        <v>5.208333333333333E-3</v>
      </c>
      <c r="E40" s="22">
        <f t="shared" si="5"/>
        <v>457.95232230449278</v>
      </c>
      <c r="F40" s="22">
        <f t="shared" si="6"/>
        <v>88384.79820476711</v>
      </c>
      <c r="G40" s="22"/>
      <c r="H40" s="22">
        <f t="shared" si="17"/>
        <v>-657</v>
      </c>
      <c r="I40" s="23">
        <f t="shared" si="18"/>
        <v>64385.490321980993</v>
      </c>
      <c r="K40" s="34">
        <f t="shared" si="7"/>
        <v>457.95232230449278</v>
      </c>
      <c r="L40" s="34">
        <f t="shared" si="1"/>
        <v>-457.95232230449278</v>
      </c>
      <c r="N40" s="34">
        <f t="shared" si="8"/>
        <v>657</v>
      </c>
      <c r="O40" s="34">
        <f t="shared" si="9"/>
        <v>-657</v>
      </c>
      <c r="Q40" s="88">
        <f t="shared" si="19"/>
        <v>40296</v>
      </c>
      <c r="R40" s="19"/>
      <c r="S40" s="20">
        <f t="shared" si="20"/>
        <v>192796.09198988142</v>
      </c>
      <c r="T40" s="21">
        <f t="shared" si="10"/>
        <v>5.208333333333333E-3</v>
      </c>
      <c r="U40" s="22">
        <f t="shared" si="11"/>
        <v>1004.146312447299</v>
      </c>
      <c r="V40" s="22">
        <f t="shared" si="12"/>
        <v>193800.23830232871</v>
      </c>
      <c r="W40" s="22"/>
      <c r="X40" s="22">
        <f t="shared" si="21"/>
        <v>-2226.0833333333335</v>
      </c>
      <c r="Y40" s="23">
        <f t="shared" si="22"/>
        <v>123896.52811316645</v>
      </c>
      <c r="AA40" s="34">
        <f t="shared" si="13"/>
        <v>1004.146312447299</v>
      </c>
      <c r="AB40" s="34">
        <f t="shared" si="2"/>
        <v>-1004.146312447299</v>
      </c>
      <c r="AD40" s="34">
        <f t="shared" si="14"/>
        <v>2226.0833333333335</v>
      </c>
      <c r="AE40" s="34">
        <f t="shared" si="15"/>
        <v>-2226.0833333333335</v>
      </c>
    </row>
    <row r="41" spans="1:31" x14ac:dyDescent="0.25">
      <c r="A41" s="88">
        <f t="shared" si="16"/>
        <v>38470</v>
      </c>
      <c r="B41" s="19"/>
      <c r="C41" s="22">
        <f t="shared" si="3"/>
        <v>88384.79820476711</v>
      </c>
      <c r="D41" s="21">
        <f t="shared" si="4"/>
        <v>5.208333333333333E-3</v>
      </c>
      <c r="E41" s="22">
        <f t="shared" si="5"/>
        <v>460.33749064982868</v>
      </c>
      <c r="F41" s="22">
        <f t="shared" si="6"/>
        <v>88845.135695416946</v>
      </c>
      <c r="G41" s="22"/>
      <c r="H41" s="22">
        <f t="shared" si="17"/>
        <v>-657</v>
      </c>
      <c r="I41" s="23">
        <f t="shared" si="18"/>
        <v>63728.490321980993</v>
      </c>
      <c r="K41" s="34">
        <f t="shared" si="7"/>
        <v>460.33749064982868</v>
      </c>
      <c r="L41" s="34">
        <f t="shared" si="1"/>
        <v>-460.33749064982868</v>
      </c>
      <c r="N41" s="34">
        <f t="shared" si="8"/>
        <v>657</v>
      </c>
      <c r="O41" s="34">
        <f t="shared" si="9"/>
        <v>-657</v>
      </c>
      <c r="Q41" s="88">
        <f t="shared" si="19"/>
        <v>40326</v>
      </c>
      <c r="R41" s="19"/>
      <c r="S41" s="20">
        <f t="shared" si="20"/>
        <v>193800.23830232871</v>
      </c>
      <c r="T41" s="21">
        <f t="shared" si="10"/>
        <v>5.208333333333333E-3</v>
      </c>
      <c r="U41" s="22">
        <f t="shared" si="11"/>
        <v>1009.376241157962</v>
      </c>
      <c r="V41" s="22">
        <f t="shared" si="12"/>
        <v>194809.61454348668</v>
      </c>
      <c r="W41" s="22"/>
      <c r="X41" s="22">
        <f t="shared" si="21"/>
        <v>-2226.0833333333335</v>
      </c>
      <c r="Y41" s="23">
        <f t="shared" si="22"/>
        <v>121670.44477983312</v>
      </c>
      <c r="AA41" s="34">
        <f t="shared" si="13"/>
        <v>1009.376241157962</v>
      </c>
      <c r="AB41" s="34">
        <f t="shared" si="2"/>
        <v>-1009.376241157962</v>
      </c>
      <c r="AD41" s="34">
        <f t="shared" si="14"/>
        <v>2226.0833333333335</v>
      </c>
      <c r="AE41" s="34">
        <f t="shared" si="15"/>
        <v>-2226.0833333333335</v>
      </c>
    </row>
    <row r="42" spans="1:31" x14ac:dyDescent="0.25">
      <c r="A42" s="88">
        <f t="shared" si="16"/>
        <v>38500</v>
      </c>
      <c r="B42" s="19"/>
      <c r="C42" s="22">
        <f t="shared" si="3"/>
        <v>88845.135695416946</v>
      </c>
      <c r="D42" s="21">
        <f t="shared" si="4"/>
        <v>5.208333333333333E-3</v>
      </c>
      <c r="E42" s="22">
        <f t="shared" si="5"/>
        <v>462.73508174696326</v>
      </c>
      <c r="F42" s="22">
        <f t="shared" si="6"/>
        <v>89307.870777163917</v>
      </c>
      <c r="G42" s="22"/>
      <c r="H42" s="22">
        <f t="shared" si="17"/>
        <v>-657</v>
      </c>
      <c r="I42" s="23">
        <f t="shared" si="18"/>
        <v>63071.490321980993</v>
      </c>
      <c r="K42" s="34">
        <f t="shared" si="7"/>
        <v>462.73508174696326</v>
      </c>
      <c r="L42" s="34">
        <f t="shared" si="1"/>
        <v>-462.73508174696326</v>
      </c>
      <c r="N42" s="34">
        <f t="shared" si="8"/>
        <v>657</v>
      </c>
      <c r="O42" s="34">
        <f t="shared" si="9"/>
        <v>-657</v>
      </c>
      <c r="Q42" s="88">
        <f t="shared" si="19"/>
        <v>40357</v>
      </c>
      <c r="R42" s="19"/>
      <c r="S42" s="20">
        <f t="shared" si="20"/>
        <v>194809.61454348668</v>
      </c>
      <c r="T42" s="21">
        <f t="shared" si="10"/>
        <v>5.208333333333333E-3</v>
      </c>
      <c r="U42" s="22">
        <f t="shared" si="11"/>
        <v>1014.6334090806597</v>
      </c>
      <c r="V42" s="22">
        <f t="shared" si="12"/>
        <v>195824.24795256733</v>
      </c>
      <c r="W42" s="22"/>
      <c r="X42" s="22">
        <f t="shared" si="21"/>
        <v>-2226.0833333333335</v>
      </c>
      <c r="Y42" s="23">
        <f t="shared" si="22"/>
        <v>119444.3614464998</v>
      </c>
      <c r="AA42" s="34">
        <f t="shared" si="13"/>
        <v>1014.6334090806597</v>
      </c>
      <c r="AB42" s="34">
        <f t="shared" si="2"/>
        <v>-1014.6334090806597</v>
      </c>
      <c r="AD42" s="34">
        <f t="shared" si="14"/>
        <v>2226.0833333333335</v>
      </c>
      <c r="AE42" s="34">
        <f t="shared" si="15"/>
        <v>-2226.0833333333335</v>
      </c>
    </row>
    <row r="43" spans="1:31" x14ac:dyDescent="0.25">
      <c r="A43" s="88">
        <f t="shared" si="16"/>
        <v>38531</v>
      </c>
      <c r="B43" s="19"/>
      <c r="C43" s="22">
        <f t="shared" si="3"/>
        <v>89307.870777163917</v>
      </c>
      <c r="D43" s="21">
        <f t="shared" si="4"/>
        <v>5.208333333333333E-3</v>
      </c>
      <c r="E43" s="22">
        <f t="shared" si="5"/>
        <v>465.14516029772869</v>
      </c>
      <c r="F43" s="22">
        <f t="shared" si="6"/>
        <v>89773.015937461649</v>
      </c>
      <c r="G43" s="22"/>
      <c r="H43" s="22">
        <f t="shared" si="17"/>
        <v>-657</v>
      </c>
      <c r="I43" s="23">
        <f t="shared" si="18"/>
        <v>62414.490321980993</v>
      </c>
      <c r="K43" s="34">
        <f t="shared" si="7"/>
        <v>465.14516029772869</v>
      </c>
      <c r="L43" s="34">
        <f t="shared" si="1"/>
        <v>-465.14516029772869</v>
      </c>
      <c r="N43" s="34">
        <f t="shared" si="8"/>
        <v>657</v>
      </c>
      <c r="O43" s="34">
        <f t="shared" si="9"/>
        <v>-657</v>
      </c>
      <c r="Q43" s="88">
        <f t="shared" si="19"/>
        <v>40387</v>
      </c>
      <c r="R43" s="19"/>
      <c r="S43" s="20">
        <f t="shared" si="20"/>
        <v>195824.24795256733</v>
      </c>
      <c r="T43" s="21">
        <f t="shared" si="10"/>
        <v>5.208333333333333E-3</v>
      </c>
      <c r="U43" s="22">
        <f t="shared" si="11"/>
        <v>1019.9179580862881</v>
      </c>
      <c r="V43" s="22">
        <f t="shared" si="12"/>
        <v>196844.16591065362</v>
      </c>
      <c r="W43" s="22"/>
      <c r="X43" s="22">
        <f t="shared" si="21"/>
        <v>-2226.0833333333335</v>
      </c>
      <c r="Y43" s="23">
        <f t="shared" si="22"/>
        <v>117218.27811316647</v>
      </c>
      <c r="AA43" s="34">
        <f t="shared" si="13"/>
        <v>1019.9179580862881</v>
      </c>
      <c r="AB43" s="34">
        <f t="shared" si="2"/>
        <v>-1019.9179580862881</v>
      </c>
      <c r="AD43" s="34">
        <f t="shared" si="14"/>
        <v>2226.0833333333335</v>
      </c>
      <c r="AE43" s="34">
        <f t="shared" si="15"/>
        <v>-2226.0833333333335</v>
      </c>
    </row>
    <row r="44" spans="1:31" x14ac:dyDescent="0.25">
      <c r="A44" s="88">
        <f t="shared" si="16"/>
        <v>38561</v>
      </c>
      <c r="B44" s="19"/>
      <c r="C44" s="22">
        <f t="shared" si="3"/>
        <v>89773.015937461649</v>
      </c>
      <c r="D44" s="21">
        <f t="shared" si="4"/>
        <v>5.208333333333333E-3</v>
      </c>
      <c r="E44" s="22">
        <f t="shared" si="5"/>
        <v>467.56779134094609</v>
      </c>
      <c r="F44" s="22">
        <f t="shared" si="6"/>
        <v>90240.583728802594</v>
      </c>
      <c r="G44" s="22"/>
      <c r="H44" s="22">
        <f t="shared" si="17"/>
        <v>-657</v>
      </c>
      <c r="I44" s="23">
        <f t="shared" si="18"/>
        <v>61757.490321980993</v>
      </c>
      <c r="K44" s="34">
        <f t="shared" si="7"/>
        <v>467.56779134094609</v>
      </c>
      <c r="L44" s="34">
        <f t="shared" si="1"/>
        <v>-467.56779134094609</v>
      </c>
      <c r="N44" s="34">
        <f t="shared" si="8"/>
        <v>657</v>
      </c>
      <c r="O44" s="34">
        <f t="shared" si="9"/>
        <v>-657</v>
      </c>
      <c r="Q44" s="88">
        <f t="shared" si="19"/>
        <v>40418</v>
      </c>
      <c r="R44" s="19"/>
      <c r="S44" s="20">
        <f t="shared" si="20"/>
        <v>196844.16591065362</v>
      </c>
      <c r="T44" s="21">
        <f t="shared" si="10"/>
        <v>5.208333333333333E-3</v>
      </c>
      <c r="U44" s="22">
        <f t="shared" si="11"/>
        <v>1025.2300307846542</v>
      </c>
      <c r="V44" s="22">
        <f t="shared" si="12"/>
        <v>197869.39594143827</v>
      </c>
      <c r="W44" s="22"/>
      <c r="X44" s="22">
        <f t="shared" si="21"/>
        <v>-2226.0833333333335</v>
      </c>
      <c r="Y44" s="23">
        <f t="shared" si="22"/>
        <v>114992.19477983314</v>
      </c>
      <c r="AA44" s="34">
        <f t="shared" si="13"/>
        <v>1025.2300307846542</v>
      </c>
      <c r="AB44" s="34">
        <f t="shared" si="2"/>
        <v>-1025.2300307846542</v>
      </c>
      <c r="AD44" s="34">
        <f t="shared" si="14"/>
        <v>2226.0833333333335</v>
      </c>
      <c r="AE44" s="34">
        <f t="shared" si="15"/>
        <v>-2226.0833333333335</v>
      </c>
    </row>
    <row r="45" spans="1:31" x14ac:dyDescent="0.25">
      <c r="A45" s="88">
        <f t="shared" si="16"/>
        <v>38592</v>
      </c>
      <c r="B45" s="19"/>
      <c r="C45" s="22">
        <f t="shared" si="3"/>
        <v>90240.583728802594</v>
      </c>
      <c r="D45" s="21">
        <f t="shared" si="4"/>
        <v>5.208333333333333E-3</v>
      </c>
      <c r="E45" s="22">
        <f t="shared" si="5"/>
        <v>470.00304025418018</v>
      </c>
      <c r="F45" s="22">
        <f t="shared" si="6"/>
        <v>90710.586769056768</v>
      </c>
      <c r="G45" s="22"/>
      <c r="H45" s="22">
        <f t="shared" si="17"/>
        <v>-657</v>
      </c>
      <c r="I45" s="23">
        <f t="shared" si="18"/>
        <v>61100.490321980993</v>
      </c>
      <c r="K45" s="34">
        <f t="shared" si="7"/>
        <v>470.00304025418018</v>
      </c>
      <c r="L45" s="34">
        <f t="shared" si="1"/>
        <v>-470.00304025418018</v>
      </c>
      <c r="N45" s="34">
        <f t="shared" si="8"/>
        <v>657</v>
      </c>
      <c r="O45" s="34">
        <f t="shared" si="9"/>
        <v>-657</v>
      </c>
      <c r="Q45" s="88">
        <f t="shared" si="19"/>
        <v>40449</v>
      </c>
      <c r="R45" s="19"/>
      <c r="S45" s="20">
        <f t="shared" si="20"/>
        <v>197869.39594143827</v>
      </c>
      <c r="T45" s="21">
        <f t="shared" si="10"/>
        <v>5.208333333333333E-3</v>
      </c>
      <c r="U45" s="22">
        <f t="shared" si="11"/>
        <v>1030.5697705283242</v>
      </c>
      <c r="V45" s="22">
        <f t="shared" si="12"/>
        <v>198899.96571196659</v>
      </c>
      <c r="W45" s="22"/>
      <c r="X45" s="22">
        <f t="shared" si="21"/>
        <v>-2226.0833333333335</v>
      </c>
      <c r="Y45" s="23">
        <f t="shared" si="22"/>
        <v>112766.11144649981</v>
      </c>
      <c r="AA45" s="34">
        <f t="shared" si="13"/>
        <v>1030.5697705283242</v>
      </c>
      <c r="AB45" s="34">
        <f t="shared" si="2"/>
        <v>-1030.5697705283242</v>
      </c>
      <c r="AD45" s="34">
        <f t="shared" si="14"/>
        <v>2226.0833333333335</v>
      </c>
      <c r="AE45" s="34">
        <f t="shared" si="15"/>
        <v>-2226.0833333333335</v>
      </c>
    </row>
    <row r="46" spans="1:31" x14ac:dyDescent="0.25">
      <c r="A46" s="88">
        <f t="shared" si="16"/>
        <v>38623</v>
      </c>
      <c r="B46" s="19"/>
      <c r="C46" s="22">
        <f t="shared" si="3"/>
        <v>90710.586769056768</v>
      </c>
      <c r="D46" s="21">
        <f t="shared" si="4"/>
        <v>5.208333333333333E-3</v>
      </c>
      <c r="E46" s="22">
        <f t="shared" si="5"/>
        <v>472.45097275550398</v>
      </c>
      <c r="F46" s="22">
        <f t="shared" si="6"/>
        <v>91183.037741812266</v>
      </c>
      <c r="G46" s="22"/>
      <c r="H46" s="22">
        <f t="shared" si="17"/>
        <v>-657</v>
      </c>
      <c r="I46" s="23">
        <f t="shared" si="18"/>
        <v>60443.490321980993</v>
      </c>
      <c r="K46" s="34">
        <f t="shared" si="7"/>
        <v>472.45097275550398</v>
      </c>
      <c r="L46" s="34">
        <f t="shared" si="1"/>
        <v>-472.45097275550398</v>
      </c>
      <c r="N46" s="34">
        <f t="shared" si="8"/>
        <v>657</v>
      </c>
      <c r="O46" s="34">
        <f t="shared" si="9"/>
        <v>-657</v>
      </c>
      <c r="Q46" s="88">
        <f t="shared" si="19"/>
        <v>40479</v>
      </c>
      <c r="R46" s="19"/>
      <c r="S46" s="20">
        <f t="shared" si="20"/>
        <v>198899.96571196659</v>
      </c>
      <c r="T46" s="21">
        <f t="shared" si="10"/>
        <v>5.208333333333333E-3</v>
      </c>
      <c r="U46" s="22">
        <f t="shared" si="11"/>
        <v>1035.9373214164925</v>
      </c>
      <c r="V46" s="22">
        <f t="shared" si="12"/>
        <v>199935.90303338307</v>
      </c>
      <c r="W46" s="22"/>
      <c r="X46" s="22">
        <f t="shared" si="21"/>
        <v>-2226.0833333333335</v>
      </c>
      <c r="Y46" s="23">
        <f t="shared" si="22"/>
        <v>110540.02811316648</v>
      </c>
      <c r="AA46" s="34">
        <f t="shared" si="13"/>
        <v>1035.9373214164925</v>
      </c>
      <c r="AB46" s="34">
        <f t="shared" si="2"/>
        <v>-1035.9373214164925</v>
      </c>
      <c r="AD46" s="34">
        <f t="shared" si="14"/>
        <v>2226.0833333333335</v>
      </c>
      <c r="AE46" s="34">
        <f t="shared" si="15"/>
        <v>-2226.0833333333335</v>
      </c>
    </row>
    <row r="47" spans="1:31" x14ac:dyDescent="0.25">
      <c r="A47" s="88">
        <f t="shared" si="16"/>
        <v>38653</v>
      </c>
      <c r="B47" s="19"/>
      <c r="C47" s="22">
        <f t="shared" si="3"/>
        <v>91183.037741812266</v>
      </c>
      <c r="D47" s="21">
        <f t="shared" si="4"/>
        <v>5.208333333333333E-3</v>
      </c>
      <c r="E47" s="22">
        <f t="shared" si="5"/>
        <v>474.9116549052722</v>
      </c>
      <c r="F47" s="22">
        <f t="shared" si="6"/>
        <v>91657.949396717537</v>
      </c>
      <c r="G47" s="22"/>
      <c r="H47" s="22">
        <f t="shared" si="17"/>
        <v>-657</v>
      </c>
      <c r="I47" s="23">
        <f t="shared" si="18"/>
        <v>59786.490321980993</v>
      </c>
      <c r="K47" s="34">
        <f t="shared" si="7"/>
        <v>474.9116549052722</v>
      </c>
      <c r="L47" s="34">
        <f t="shared" si="1"/>
        <v>-474.9116549052722</v>
      </c>
      <c r="N47" s="34">
        <f t="shared" si="8"/>
        <v>657</v>
      </c>
      <c r="O47" s="34">
        <f t="shared" si="9"/>
        <v>-657</v>
      </c>
      <c r="Q47" s="88">
        <f t="shared" si="19"/>
        <v>40510</v>
      </c>
      <c r="R47" s="19"/>
      <c r="S47" s="20">
        <f t="shared" si="20"/>
        <v>199935.90303338307</v>
      </c>
      <c r="T47" s="21">
        <f t="shared" si="10"/>
        <v>5.208333333333333E-3</v>
      </c>
      <c r="U47" s="22">
        <f t="shared" si="11"/>
        <v>1041.33282829887</v>
      </c>
      <c r="V47" s="22">
        <f t="shared" si="12"/>
        <v>200977.23586168195</v>
      </c>
      <c r="W47" s="22"/>
      <c r="X47" s="22">
        <f t="shared" si="21"/>
        <v>-2226.0833333333335</v>
      </c>
      <c r="Y47" s="23">
        <f t="shared" si="22"/>
        <v>108313.94477983315</v>
      </c>
      <c r="AA47" s="34">
        <f t="shared" si="13"/>
        <v>1041.33282829887</v>
      </c>
      <c r="AB47" s="34">
        <f t="shared" si="2"/>
        <v>-1041.33282829887</v>
      </c>
      <c r="AD47" s="34">
        <f t="shared" si="14"/>
        <v>2226.0833333333335</v>
      </c>
      <c r="AE47" s="34">
        <f t="shared" si="15"/>
        <v>-2226.0833333333335</v>
      </c>
    </row>
    <row r="48" spans="1:31" x14ac:dyDescent="0.25">
      <c r="A48" s="88">
        <f t="shared" si="16"/>
        <v>38684</v>
      </c>
      <c r="B48" s="19"/>
      <c r="C48" s="22">
        <f t="shared" si="3"/>
        <v>91657.949396717537</v>
      </c>
      <c r="D48" s="21">
        <f t="shared" si="4"/>
        <v>5.208333333333333E-3</v>
      </c>
      <c r="E48" s="22">
        <f t="shared" si="5"/>
        <v>477.38515310790382</v>
      </c>
      <c r="F48" s="22">
        <f t="shared" si="6"/>
        <v>92135.334549825435</v>
      </c>
      <c r="G48" s="22"/>
      <c r="H48" s="22">
        <f t="shared" si="17"/>
        <v>-657</v>
      </c>
      <c r="I48" s="23">
        <f t="shared" si="18"/>
        <v>59129.490321980993</v>
      </c>
      <c r="K48" s="34">
        <f t="shared" ref="K48:K111" si="23">E48</f>
        <v>477.38515310790382</v>
      </c>
      <c r="L48" s="34">
        <f t="shared" ref="L48:L111" si="24">-K48</f>
        <v>-477.38515310790382</v>
      </c>
      <c r="N48" s="34">
        <f t="shared" ref="N48:N111" si="25">-H48</f>
        <v>657</v>
      </c>
      <c r="O48" s="34">
        <f t="shared" ref="O48:O111" si="26">-N48</f>
        <v>-657</v>
      </c>
      <c r="Q48" s="88">
        <f t="shared" si="19"/>
        <v>40540</v>
      </c>
      <c r="R48" s="19"/>
      <c r="S48" s="20">
        <f t="shared" si="20"/>
        <v>200977.23586168195</v>
      </c>
      <c r="T48" s="21">
        <f t="shared" si="10"/>
        <v>5.208333333333333E-3</v>
      </c>
      <c r="U48" s="22">
        <f t="shared" si="11"/>
        <v>1046.7564367795935</v>
      </c>
      <c r="V48" s="22">
        <f t="shared" si="12"/>
        <v>202023.99229846156</v>
      </c>
      <c r="W48" s="22"/>
      <c r="X48" s="22">
        <f t="shared" si="21"/>
        <v>-2226.0833333333335</v>
      </c>
      <c r="Y48" s="23">
        <f t="shared" si="22"/>
        <v>106087.86144649982</v>
      </c>
      <c r="AA48" s="34">
        <f t="shared" ref="AA48:AA111" si="27">U48</f>
        <v>1046.7564367795935</v>
      </c>
      <c r="AB48" s="34">
        <f t="shared" ref="AB48:AB111" si="28">-AA48</f>
        <v>-1046.7564367795935</v>
      </c>
      <c r="AD48" s="34">
        <f t="shared" ref="AD48:AD111" si="29">-X48</f>
        <v>2226.0833333333335</v>
      </c>
      <c r="AE48" s="34">
        <f t="shared" ref="AE48:AE111" si="30">-AD48</f>
        <v>-2226.0833333333335</v>
      </c>
    </row>
    <row r="49" spans="1:31" x14ac:dyDescent="0.25">
      <c r="A49" s="88">
        <f t="shared" si="16"/>
        <v>38714</v>
      </c>
      <c r="B49" s="19"/>
      <c r="C49" s="22">
        <f t="shared" si="3"/>
        <v>92135.334549825435</v>
      </c>
      <c r="D49" s="21">
        <f t="shared" si="4"/>
        <v>5.208333333333333E-3</v>
      </c>
      <c r="E49" s="22">
        <f t="shared" si="5"/>
        <v>479.8715341136741</v>
      </c>
      <c r="F49" s="22">
        <f t="shared" si="6"/>
        <v>92615.206083939105</v>
      </c>
      <c r="G49" s="22"/>
      <c r="H49" s="22">
        <f t="shared" si="17"/>
        <v>-657</v>
      </c>
      <c r="I49" s="23">
        <f t="shared" si="18"/>
        <v>58472.490321980993</v>
      </c>
      <c r="K49" s="34">
        <f t="shared" si="23"/>
        <v>479.8715341136741</v>
      </c>
      <c r="L49" s="34">
        <f t="shared" si="24"/>
        <v>-479.8715341136741</v>
      </c>
      <c r="N49" s="34">
        <f t="shared" si="25"/>
        <v>657</v>
      </c>
      <c r="O49" s="34">
        <f t="shared" si="26"/>
        <v>-657</v>
      </c>
      <c r="Q49" s="88">
        <f t="shared" si="19"/>
        <v>40571</v>
      </c>
      <c r="R49" s="19"/>
      <c r="S49" s="20">
        <f t="shared" si="20"/>
        <v>202023.99229846156</v>
      </c>
      <c r="T49" s="21">
        <f t="shared" si="10"/>
        <v>5.208333333333333E-3</v>
      </c>
      <c r="U49" s="22">
        <f t="shared" si="11"/>
        <v>1052.2082932211538</v>
      </c>
      <c r="V49" s="22">
        <f t="shared" si="12"/>
        <v>203076.20059168272</v>
      </c>
      <c r="W49" s="22"/>
      <c r="X49" s="22">
        <f t="shared" si="21"/>
        <v>-2226.0833333333335</v>
      </c>
      <c r="Y49" s="23">
        <f t="shared" si="22"/>
        <v>103861.7781131665</v>
      </c>
      <c r="AA49" s="34">
        <f t="shared" si="27"/>
        <v>1052.2082932211538</v>
      </c>
      <c r="AB49" s="34">
        <f t="shared" si="28"/>
        <v>-1052.2082932211538</v>
      </c>
      <c r="AD49" s="34">
        <f t="shared" si="29"/>
        <v>2226.0833333333335</v>
      </c>
      <c r="AE49" s="34">
        <f t="shared" si="30"/>
        <v>-2226.0833333333335</v>
      </c>
    </row>
    <row r="50" spans="1:31" x14ac:dyDescent="0.25">
      <c r="A50" s="88">
        <f t="shared" si="16"/>
        <v>38745</v>
      </c>
      <c r="B50" s="19"/>
      <c r="C50" s="22">
        <f t="shared" si="3"/>
        <v>92615.206083939105</v>
      </c>
      <c r="D50" s="21">
        <f t="shared" si="4"/>
        <v>5.208333333333333E-3</v>
      </c>
      <c r="E50" s="22">
        <f t="shared" si="5"/>
        <v>482.37086502051613</v>
      </c>
      <c r="F50" s="22">
        <f t="shared" si="6"/>
        <v>93097.576948959628</v>
      </c>
      <c r="G50" s="22"/>
      <c r="H50" s="22">
        <f t="shared" si="17"/>
        <v>-657</v>
      </c>
      <c r="I50" s="23">
        <f t="shared" si="18"/>
        <v>57815.490321980993</v>
      </c>
      <c r="K50" s="34">
        <f t="shared" si="23"/>
        <v>482.37086502051613</v>
      </c>
      <c r="L50" s="34">
        <f t="shared" si="24"/>
        <v>-482.37086502051613</v>
      </c>
      <c r="N50" s="34">
        <f t="shared" si="25"/>
        <v>657</v>
      </c>
      <c r="O50" s="34">
        <f t="shared" si="26"/>
        <v>-657</v>
      </c>
      <c r="Q50" s="88">
        <f t="shared" si="19"/>
        <v>40602</v>
      </c>
      <c r="R50" s="19"/>
      <c r="S50" s="20">
        <f t="shared" si="20"/>
        <v>203076.20059168272</v>
      </c>
      <c r="T50" s="21">
        <f t="shared" si="10"/>
        <v>5.208333333333333E-3</v>
      </c>
      <c r="U50" s="22">
        <f t="shared" si="11"/>
        <v>1057.6885447483473</v>
      </c>
      <c r="V50" s="22">
        <f t="shared" ref="V50:V113" si="31">U50+S50</f>
        <v>204133.88913643107</v>
      </c>
      <c r="W50" s="22"/>
      <c r="X50" s="22">
        <f t="shared" si="21"/>
        <v>-2226.0833333333335</v>
      </c>
      <c r="Y50" s="23">
        <f t="shared" si="22"/>
        <v>101635.69477983317</v>
      </c>
      <c r="AA50" s="34">
        <f t="shared" si="27"/>
        <v>1057.6885447483473</v>
      </c>
      <c r="AB50" s="34">
        <f t="shared" si="28"/>
        <v>-1057.6885447483473</v>
      </c>
      <c r="AD50" s="34">
        <f t="shared" si="29"/>
        <v>2226.0833333333335</v>
      </c>
      <c r="AE50" s="34">
        <f t="shared" si="30"/>
        <v>-2226.0833333333335</v>
      </c>
    </row>
    <row r="51" spans="1:31" x14ac:dyDescent="0.25">
      <c r="A51" s="88">
        <f t="shared" si="16"/>
        <v>38776</v>
      </c>
      <c r="B51" s="19"/>
      <c r="C51" s="22">
        <f t="shared" si="3"/>
        <v>93097.576948959628</v>
      </c>
      <c r="D51" s="21">
        <f t="shared" si="4"/>
        <v>5.208333333333333E-3</v>
      </c>
      <c r="E51" s="22">
        <f t="shared" si="5"/>
        <v>484.88321327583139</v>
      </c>
      <c r="F51" s="22">
        <f t="shared" si="6"/>
        <v>93582.460162235453</v>
      </c>
      <c r="G51" s="22"/>
      <c r="H51" s="22">
        <f t="shared" si="17"/>
        <v>-657</v>
      </c>
      <c r="I51" s="23">
        <f t="shared" si="18"/>
        <v>57158.490321980993</v>
      </c>
      <c r="K51" s="34">
        <f t="shared" si="23"/>
        <v>484.88321327583139</v>
      </c>
      <c r="L51" s="34">
        <f t="shared" si="24"/>
        <v>-484.88321327583139</v>
      </c>
      <c r="N51" s="34">
        <f t="shared" si="25"/>
        <v>657</v>
      </c>
      <c r="O51" s="34">
        <f t="shared" si="26"/>
        <v>-657</v>
      </c>
      <c r="Q51" s="88">
        <f t="shared" si="19"/>
        <v>40630</v>
      </c>
      <c r="R51" s="19"/>
      <c r="S51" s="20">
        <f t="shared" si="20"/>
        <v>204133.88913643107</v>
      </c>
      <c r="T51" s="21">
        <f t="shared" si="10"/>
        <v>5.208333333333333E-3</v>
      </c>
      <c r="U51" s="22">
        <f t="shared" si="11"/>
        <v>1063.197339252245</v>
      </c>
      <c r="V51" s="22">
        <f t="shared" si="31"/>
        <v>205197.08647568332</v>
      </c>
      <c r="W51" s="22"/>
      <c r="X51" s="22">
        <f t="shared" si="21"/>
        <v>-2226.0833333333335</v>
      </c>
      <c r="Y51" s="23">
        <f t="shared" si="22"/>
        <v>99409.611446499839</v>
      </c>
      <c r="AA51" s="34">
        <f t="shared" si="27"/>
        <v>1063.197339252245</v>
      </c>
      <c r="AB51" s="34">
        <f t="shared" si="28"/>
        <v>-1063.197339252245</v>
      </c>
      <c r="AD51" s="34">
        <f t="shared" si="29"/>
        <v>2226.0833333333335</v>
      </c>
      <c r="AE51" s="34">
        <f t="shared" si="30"/>
        <v>-2226.0833333333335</v>
      </c>
    </row>
    <row r="52" spans="1:31" x14ac:dyDescent="0.25">
      <c r="A52" s="88">
        <f t="shared" si="16"/>
        <v>38804</v>
      </c>
      <c r="B52" s="19"/>
      <c r="C52" s="22">
        <f t="shared" si="3"/>
        <v>93582.460162235453</v>
      </c>
      <c r="D52" s="21">
        <f t="shared" si="4"/>
        <v>5.208333333333333E-3</v>
      </c>
      <c r="E52" s="22">
        <f t="shared" si="5"/>
        <v>487.40864667830965</v>
      </c>
      <c r="F52" s="22">
        <f t="shared" si="6"/>
        <v>94069.868808913758</v>
      </c>
      <c r="G52" s="22"/>
      <c r="H52" s="22">
        <f t="shared" si="17"/>
        <v>-657</v>
      </c>
      <c r="I52" s="23">
        <f t="shared" si="18"/>
        <v>56501.490321980993</v>
      </c>
      <c r="K52" s="34">
        <f t="shared" si="23"/>
        <v>487.40864667830965</v>
      </c>
      <c r="L52" s="34">
        <f t="shared" si="24"/>
        <v>-487.40864667830965</v>
      </c>
      <c r="N52" s="34">
        <f t="shared" si="25"/>
        <v>657</v>
      </c>
      <c r="O52" s="34">
        <f t="shared" si="26"/>
        <v>-657</v>
      </c>
      <c r="Q52" s="88">
        <f t="shared" si="19"/>
        <v>40661</v>
      </c>
      <c r="R52" s="19"/>
      <c r="S52" s="20">
        <f t="shared" si="20"/>
        <v>205197.08647568332</v>
      </c>
      <c r="T52" s="21">
        <f t="shared" si="10"/>
        <v>5.208333333333333E-3</v>
      </c>
      <c r="U52" s="22">
        <f t="shared" si="11"/>
        <v>1068.7348253941839</v>
      </c>
      <c r="V52" s="22">
        <f t="shared" si="31"/>
        <v>206265.82130107749</v>
      </c>
      <c r="W52" s="22"/>
      <c r="X52" s="22">
        <f t="shared" si="21"/>
        <v>-2226.0833333333335</v>
      </c>
      <c r="Y52" s="23">
        <f t="shared" si="22"/>
        <v>97183.528113166511</v>
      </c>
      <c r="AA52" s="34">
        <f t="shared" si="27"/>
        <v>1068.7348253941839</v>
      </c>
      <c r="AB52" s="34">
        <f t="shared" si="28"/>
        <v>-1068.7348253941839</v>
      </c>
      <c r="AD52" s="34">
        <f t="shared" si="29"/>
        <v>2226.0833333333335</v>
      </c>
      <c r="AE52" s="34">
        <f t="shared" si="30"/>
        <v>-2226.0833333333335</v>
      </c>
    </row>
    <row r="53" spans="1:31" x14ac:dyDescent="0.25">
      <c r="A53" s="88">
        <f t="shared" si="16"/>
        <v>38835</v>
      </c>
      <c r="B53" s="19"/>
      <c r="C53" s="22">
        <f t="shared" si="3"/>
        <v>94069.868808913758</v>
      </c>
      <c r="D53" s="21">
        <f t="shared" si="4"/>
        <v>5.208333333333333E-3</v>
      </c>
      <c r="E53" s="22">
        <f t="shared" si="5"/>
        <v>489.94723337975915</v>
      </c>
      <c r="F53" s="22">
        <f t="shared" si="6"/>
        <v>94559.816042293518</v>
      </c>
      <c r="G53" s="22"/>
      <c r="H53" s="22">
        <f t="shared" si="17"/>
        <v>-657</v>
      </c>
      <c r="I53" s="23">
        <f t="shared" si="18"/>
        <v>55844.490321980993</v>
      </c>
      <c r="K53" s="34">
        <f t="shared" si="23"/>
        <v>489.94723337975915</v>
      </c>
      <c r="L53" s="34">
        <f t="shared" si="24"/>
        <v>-489.94723337975915</v>
      </c>
      <c r="N53" s="34">
        <f t="shared" si="25"/>
        <v>657</v>
      </c>
      <c r="O53" s="34">
        <f t="shared" si="26"/>
        <v>-657</v>
      </c>
      <c r="Q53" s="88">
        <f t="shared" si="19"/>
        <v>40691</v>
      </c>
      <c r="R53" s="19"/>
      <c r="S53" s="20">
        <f t="shared" si="20"/>
        <v>206265.82130107749</v>
      </c>
      <c r="T53" s="21">
        <f t="shared" si="10"/>
        <v>5.208333333333333E-3</v>
      </c>
      <c r="U53" s="22">
        <f t="shared" si="11"/>
        <v>1074.3011526097785</v>
      </c>
      <c r="V53" s="22">
        <f t="shared" si="31"/>
        <v>207340.12245368728</v>
      </c>
      <c r="W53" s="22"/>
      <c r="X53" s="22">
        <f t="shared" si="21"/>
        <v>-2226.0833333333335</v>
      </c>
      <c r="Y53" s="23">
        <f t="shared" si="22"/>
        <v>94957.444779833182</v>
      </c>
      <c r="AA53" s="34">
        <f t="shared" si="27"/>
        <v>1074.3011526097785</v>
      </c>
      <c r="AB53" s="34">
        <f t="shared" si="28"/>
        <v>-1074.3011526097785</v>
      </c>
      <c r="AD53" s="34">
        <f t="shared" si="29"/>
        <v>2226.0833333333335</v>
      </c>
      <c r="AE53" s="34">
        <f t="shared" si="30"/>
        <v>-2226.0833333333335</v>
      </c>
    </row>
    <row r="54" spans="1:31" x14ac:dyDescent="0.25">
      <c r="A54" s="88">
        <f t="shared" si="16"/>
        <v>38865</v>
      </c>
      <c r="B54" s="19"/>
      <c r="C54" s="22">
        <f t="shared" si="3"/>
        <v>94559.816042293518</v>
      </c>
      <c r="D54" s="21">
        <f t="shared" si="4"/>
        <v>5.208333333333333E-3</v>
      </c>
      <c r="E54" s="22">
        <f t="shared" si="5"/>
        <v>492.49904188694541</v>
      </c>
      <c r="F54" s="22">
        <f t="shared" si="6"/>
        <v>95052.31508418046</v>
      </c>
      <c r="G54" s="22"/>
      <c r="H54" s="22">
        <f t="shared" si="17"/>
        <v>-657</v>
      </c>
      <c r="I54" s="23">
        <f t="shared" si="18"/>
        <v>55187.490321980993</v>
      </c>
      <c r="K54" s="34">
        <f t="shared" si="23"/>
        <v>492.49904188694541</v>
      </c>
      <c r="L54" s="34">
        <f t="shared" si="24"/>
        <v>-492.49904188694541</v>
      </c>
      <c r="N54" s="34">
        <f t="shared" si="25"/>
        <v>657</v>
      </c>
      <c r="O54" s="34">
        <f t="shared" si="26"/>
        <v>-657</v>
      </c>
      <c r="Q54" s="88">
        <f t="shared" si="19"/>
        <v>40722</v>
      </c>
      <c r="R54" s="19"/>
      <c r="S54" s="20">
        <f t="shared" si="20"/>
        <v>207340.12245368728</v>
      </c>
      <c r="T54" s="21">
        <f t="shared" si="10"/>
        <v>5.208333333333333E-3</v>
      </c>
      <c r="U54" s="22">
        <f t="shared" si="11"/>
        <v>1079.8964711129545</v>
      </c>
      <c r="V54" s="22">
        <f t="shared" si="31"/>
        <v>208420.01892480024</v>
      </c>
      <c r="W54" s="22"/>
      <c r="X54" s="22">
        <f t="shared" si="21"/>
        <v>-2226.0833333333335</v>
      </c>
      <c r="Y54" s="23">
        <f t="shared" si="22"/>
        <v>92731.361446499854</v>
      </c>
      <c r="Z54" s="54"/>
      <c r="AA54" s="34">
        <f t="shared" si="27"/>
        <v>1079.8964711129545</v>
      </c>
      <c r="AB54" s="34">
        <f t="shared" si="28"/>
        <v>-1079.8964711129545</v>
      </c>
      <c r="AD54" s="34">
        <f t="shared" si="29"/>
        <v>2226.0833333333335</v>
      </c>
      <c r="AE54" s="34">
        <f t="shared" si="30"/>
        <v>-2226.0833333333335</v>
      </c>
    </row>
    <row r="55" spans="1:31" x14ac:dyDescent="0.25">
      <c r="A55" s="88">
        <f t="shared" si="16"/>
        <v>38896</v>
      </c>
      <c r="B55" s="19"/>
      <c r="C55" s="22">
        <f t="shared" si="3"/>
        <v>95052.31508418046</v>
      </c>
      <c r="D55" s="21">
        <f t="shared" si="4"/>
        <v>5.208333333333333E-3</v>
      </c>
      <c r="E55" s="22">
        <f t="shared" si="5"/>
        <v>495.06414106343988</v>
      </c>
      <c r="F55" s="22">
        <f t="shared" si="6"/>
        <v>95547.379225243902</v>
      </c>
      <c r="G55" s="22"/>
      <c r="H55" s="22">
        <f t="shared" si="17"/>
        <v>-657</v>
      </c>
      <c r="I55" s="23">
        <f t="shared" si="18"/>
        <v>54530.490321980993</v>
      </c>
      <c r="K55" s="34">
        <f t="shared" si="23"/>
        <v>495.06414106343988</v>
      </c>
      <c r="L55" s="34">
        <f t="shared" si="24"/>
        <v>-495.06414106343988</v>
      </c>
      <c r="N55" s="34">
        <f t="shared" si="25"/>
        <v>657</v>
      </c>
      <c r="O55" s="34">
        <f t="shared" si="26"/>
        <v>-657</v>
      </c>
      <c r="Q55" s="88">
        <f t="shared" si="19"/>
        <v>40752</v>
      </c>
      <c r="R55" s="19"/>
      <c r="S55" s="20">
        <f t="shared" si="20"/>
        <v>208420.01892480024</v>
      </c>
      <c r="T55" s="21">
        <f t="shared" si="10"/>
        <v>5.208333333333333E-3</v>
      </c>
      <c r="U55" s="22">
        <f t="shared" si="11"/>
        <v>1085.5209319000012</v>
      </c>
      <c r="V55" s="22">
        <f t="shared" si="31"/>
        <v>209505.53985670026</v>
      </c>
      <c r="W55" s="22"/>
      <c r="X55" s="22">
        <f t="shared" si="21"/>
        <v>-2226.0833333333335</v>
      </c>
      <c r="Y55" s="23">
        <f t="shared" si="22"/>
        <v>90505.278113166525</v>
      </c>
      <c r="Z55" s="54"/>
      <c r="AA55" s="34">
        <f t="shared" si="27"/>
        <v>1085.5209319000012</v>
      </c>
      <c r="AB55" s="34">
        <f t="shared" si="28"/>
        <v>-1085.5209319000012</v>
      </c>
      <c r="AD55" s="34">
        <f t="shared" si="29"/>
        <v>2226.0833333333335</v>
      </c>
      <c r="AE55" s="34">
        <f t="shared" si="30"/>
        <v>-2226.0833333333335</v>
      </c>
    </row>
    <row r="56" spans="1:31" x14ac:dyDescent="0.25">
      <c r="A56" s="88">
        <f t="shared" si="16"/>
        <v>38926</v>
      </c>
      <c r="B56" s="19"/>
      <c r="C56" s="22">
        <f t="shared" si="3"/>
        <v>95547.379225243902</v>
      </c>
      <c r="D56" s="21">
        <f t="shared" si="4"/>
        <v>5.208333333333333E-3</v>
      </c>
      <c r="E56" s="22">
        <f t="shared" si="5"/>
        <v>497.64260013147862</v>
      </c>
      <c r="F56" s="22">
        <f t="shared" si="6"/>
        <v>96045.021825375385</v>
      </c>
      <c r="G56" s="22"/>
      <c r="H56" s="22">
        <f t="shared" si="17"/>
        <v>-657</v>
      </c>
      <c r="I56" s="23">
        <f t="shared" si="18"/>
        <v>53873.490321980993</v>
      </c>
      <c r="K56" s="34">
        <f t="shared" si="23"/>
        <v>497.64260013147862</v>
      </c>
      <c r="L56" s="34">
        <f t="shared" si="24"/>
        <v>-497.64260013147862</v>
      </c>
      <c r="N56" s="34">
        <f t="shared" si="25"/>
        <v>657</v>
      </c>
      <c r="O56" s="34">
        <f t="shared" si="26"/>
        <v>-657</v>
      </c>
      <c r="Q56" s="88">
        <f t="shared" si="19"/>
        <v>40783</v>
      </c>
      <c r="R56" s="19"/>
      <c r="S56" s="20">
        <f t="shared" si="20"/>
        <v>209505.53985670026</v>
      </c>
      <c r="T56" s="21">
        <f t="shared" si="10"/>
        <v>5.208333333333333E-3</v>
      </c>
      <c r="U56" s="22">
        <f t="shared" si="11"/>
        <v>1091.1746867536472</v>
      </c>
      <c r="V56" s="22">
        <f t="shared" si="31"/>
        <v>210596.71454345391</v>
      </c>
      <c r="W56" s="22"/>
      <c r="X56" s="22">
        <f t="shared" si="21"/>
        <v>-2226.0833333333335</v>
      </c>
      <c r="Y56" s="23">
        <f t="shared" si="22"/>
        <v>88279.194779833197</v>
      </c>
      <c r="Z56" s="54"/>
      <c r="AA56" s="34">
        <f t="shared" si="27"/>
        <v>1091.1746867536472</v>
      </c>
      <c r="AB56" s="34">
        <f t="shared" si="28"/>
        <v>-1091.1746867536472</v>
      </c>
      <c r="AD56" s="34">
        <f t="shared" si="29"/>
        <v>2226.0833333333335</v>
      </c>
      <c r="AE56" s="34">
        <f t="shared" si="30"/>
        <v>-2226.0833333333335</v>
      </c>
    </row>
    <row r="57" spans="1:31" x14ac:dyDescent="0.25">
      <c r="A57" s="88">
        <f t="shared" si="16"/>
        <v>38957</v>
      </c>
      <c r="B57" s="19"/>
      <c r="C57" s="22">
        <f t="shared" si="3"/>
        <v>96045.021825375385</v>
      </c>
      <c r="D57" s="21">
        <f t="shared" si="4"/>
        <v>5.208333333333333E-3</v>
      </c>
      <c r="E57" s="22">
        <f t="shared" si="5"/>
        <v>500.23448867383013</v>
      </c>
      <c r="F57" s="22">
        <f t="shared" si="6"/>
        <v>96545.256314049213</v>
      </c>
      <c r="G57" s="22"/>
      <c r="H57" s="22">
        <f t="shared" si="17"/>
        <v>-657</v>
      </c>
      <c r="I57" s="23">
        <f t="shared" si="18"/>
        <v>53216.490321980993</v>
      </c>
      <c r="K57" s="34">
        <f t="shared" si="23"/>
        <v>500.23448867383013</v>
      </c>
      <c r="L57" s="34">
        <f t="shared" si="24"/>
        <v>-500.23448867383013</v>
      </c>
      <c r="N57" s="34">
        <f t="shared" si="25"/>
        <v>657</v>
      </c>
      <c r="O57" s="34">
        <f t="shared" si="26"/>
        <v>-657</v>
      </c>
      <c r="Q57" s="88">
        <f t="shared" si="19"/>
        <v>40814</v>
      </c>
      <c r="R57" s="19"/>
      <c r="S57" s="20">
        <f t="shared" si="20"/>
        <v>210596.71454345391</v>
      </c>
      <c r="T57" s="21">
        <f t="shared" si="10"/>
        <v>5.208333333333333E-3</v>
      </c>
      <c r="U57" s="22">
        <f t="shared" si="11"/>
        <v>1096.8578882471556</v>
      </c>
      <c r="V57" s="22">
        <f t="shared" si="31"/>
        <v>211693.57243170106</v>
      </c>
      <c r="W57" s="22"/>
      <c r="X57" s="22">
        <f t="shared" si="21"/>
        <v>-2226.0833333333335</v>
      </c>
      <c r="Y57" s="23">
        <f t="shared" si="22"/>
        <v>86053.111446499868</v>
      </c>
      <c r="Z57" s="54"/>
      <c r="AA57" s="34">
        <f t="shared" si="27"/>
        <v>1096.8578882471556</v>
      </c>
      <c r="AB57" s="34">
        <f t="shared" si="28"/>
        <v>-1096.8578882471556</v>
      </c>
      <c r="AD57" s="34">
        <f t="shared" si="29"/>
        <v>2226.0833333333335</v>
      </c>
      <c r="AE57" s="34">
        <f t="shared" si="30"/>
        <v>-2226.0833333333335</v>
      </c>
    </row>
    <row r="58" spans="1:31" x14ac:dyDescent="0.25">
      <c r="A58" s="88">
        <f t="shared" si="16"/>
        <v>38988</v>
      </c>
      <c r="B58" s="19"/>
      <c r="C58" s="22">
        <f t="shared" si="3"/>
        <v>96545.256314049213</v>
      </c>
      <c r="D58" s="21">
        <f t="shared" si="4"/>
        <v>5.208333333333333E-3</v>
      </c>
      <c r="E58" s="22">
        <f t="shared" si="5"/>
        <v>502.83987663567297</v>
      </c>
      <c r="F58" s="22">
        <f t="shared" si="6"/>
        <v>97048.096190684882</v>
      </c>
      <c r="G58" s="22"/>
      <c r="H58" s="22">
        <f t="shared" si="17"/>
        <v>-657</v>
      </c>
      <c r="I58" s="23">
        <f t="shared" si="18"/>
        <v>52559.490321980993</v>
      </c>
      <c r="K58" s="34">
        <f t="shared" si="23"/>
        <v>502.83987663567297</v>
      </c>
      <c r="L58" s="34">
        <f t="shared" si="24"/>
        <v>-502.83987663567297</v>
      </c>
      <c r="N58" s="34">
        <f t="shared" si="25"/>
        <v>657</v>
      </c>
      <c r="O58" s="34">
        <f t="shared" si="26"/>
        <v>-657</v>
      </c>
      <c r="Q58" s="88">
        <f t="shared" si="19"/>
        <v>40844</v>
      </c>
      <c r="R58" s="19"/>
      <c r="S58" s="20">
        <f t="shared" si="20"/>
        <v>211693.57243170106</v>
      </c>
      <c r="T58" s="21">
        <f t="shared" si="10"/>
        <v>5.208333333333333E-3</v>
      </c>
      <c r="U58" s="22">
        <f t="shared" si="11"/>
        <v>1102.5706897484429</v>
      </c>
      <c r="V58" s="22">
        <f t="shared" si="31"/>
        <v>212796.14312144951</v>
      </c>
      <c r="W58" s="22"/>
      <c r="X58" s="22">
        <f t="shared" si="21"/>
        <v>-2226.0833333333335</v>
      </c>
      <c r="Y58" s="23">
        <f t="shared" si="22"/>
        <v>83827.02811316654</v>
      </c>
      <c r="Z58" s="54"/>
      <c r="AA58" s="34">
        <f t="shared" si="27"/>
        <v>1102.5706897484429</v>
      </c>
      <c r="AB58" s="34">
        <f t="shared" si="28"/>
        <v>-1102.5706897484429</v>
      </c>
      <c r="AD58" s="34">
        <f t="shared" si="29"/>
        <v>2226.0833333333335</v>
      </c>
      <c r="AE58" s="34">
        <f t="shared" si="30"/>
        <v>-2226.0833333333335</v>
      </c>
    </row>
    <row r="59" spans="1:31" x14ac:dyDescent="0.25">
      <c r="A59" s="88">
        <f t="shared" si="16"/>
        <v>39018</v>
      </c>
      <c r="B59" s="19"/>
      <c r="C59" s="22">
        <f t="shared" si="3"/>
        <v>97048.096190684882</v>
      </c>
      <c r="D59" s="21">
        <f t="shared" si="4"/>
        <v>5.208333333333333E-3</v>
      </c>
      <c r="E59" s="22">
        <f t="shared" si="5"/>
        <v>505.45883432648372</v>
      </c>
      <c r="F59" s="22">
        <f t="shared" si="6"/>
        <v>97553.555025011359</v>
      </c>
      <c r="G59" s="22"/>
      <c r="H59" s="22">
        <f t="shared" si="17"/>
        <v>-657</v>
      </c>
      <c r="I59" s="23">
        <f t="shared" si="18"/>
        <v>51902.490321980993</v>
      </c>
      <c r="K59" s="34">
        <f t="shared" si="23"/>
        <v>505.45883432648372</v>
      </c>
      <c r="L59" s="34">
        <f t="shared" si="24"/>
        <v>-505.45883432648372</v>
      </c>
      <c r="N59" s="34">
        <f t="shared" si="25"/>
        <v>657</v>
      </c>
      <c r="O59" s="34">
        <f t="shared" si="26"/>
        <v>-657</v>
      </c>
      <c r="Q59" s="88">
        <f t="shared" si="19"/>
        <v>40875</v>
      </c>
      <c r="R59" s="19"/>
      <c r="S59" s="20">
        <f t="shared" si="20"/>
        <v>212796.14312144951</v>
      </c>
      <c r="T59" s="21">
        <f t="shared" si="10"/>
        <v>5.208333333333333E-3</v>
      </c>
      <c r="U59" s="22">
        <f t="shared" si="11"/>
        <v>1108.3132454242161</v>
      </c>
      <c r="V59" s="22">
        <f t="shared" si="31"/>
        <v>213904.45636687372</v>
      </c>
      <c r="W59" s="22"/>
      <c r="X59" s="22">
        <f t="shared" si="21"/>
        <v>-2226.0833333333335</v>
      </c>
      <c r="Y59" s="23">
        <f t="shared" si="22"/>
        <v>81600.944779833211</v>
      </c>
      <c r="Z59" s="54"/>
      <c r="AA59" s="34">
        <f t="shared" si="27"/>
        <v>1108.3132454242161</v>
      </c>
      <c r="AB59" s="34">
        <f t="shared" si="28"/>
        <v>-1108.3132454242161</v>
      </c>
      <c r="AD59" s="34">
        <f t="shared" si="29"/>
        <v>2226.0833333333335</v>
      </c>
      <c r="AE59" s="34">
        <f t="shared" si="30"/>
        <v>-2226.0833333333335</v>
      </c>
    </row>
    <row r="60" spans="1:31" x14ac:dyDescent="0.25">
      <c r="A60" s="88">
        <f t="shared" si="16"/>
        <v>39049</v>
      </c>
      <c r="B60" s="19"/>
      <c r="C60" s="22">
        <f t="shared" si="3"/>
        <v>97553.555025011359</v>
      </c>
      <c r="D60" s="21">
        <f t="shared" si="4"/>
        <v>5.208333333333333E-3</v>
      </c>
      <c r="E60" s="22">
        <f t="shared" si="5"/>
        <v>508.09143242193414</v>
      </c>
      <c r="F60" s="22">
        <f t="shared" si="6"/>
        <v>98061.646457433293</v>
      </c>
      <c r="G60" s="22"/>
      <c r="H60" s="22">
        <f t="shared" si="17"/>
        <v>-657</v>
      </c>
      <c r="I60" s="23">
        <f t="shared" si="18"/>
        <v>51245.490321980993</v>
      </c>
      <c r="K60" s="34">
        <f t="shared" si="23"/>
        <v>508.09143242193414</v>
      </c>
      <c r="L60" s="34">
        <f t="shared" si="24"/>
        <v>-508.09143242193414</v>
      </c>
      <c r="N60" s="34">
        <f t="shared" si="25"/>
        <v>657</v>
      </c>
      <c r="O60" s="34">
        <f t="shared" si="26"/>
        <v>-657</v>
      </c>
      <c r="Q60" s="88">
        <f t="shared" si="19"/>
        <v>40905</v>
      </c>
      <c r="R60" s="19"/>
      <c r="S60" s="20">
        <f t="shared" si="20"/>
        <v>213904.45636687372</v>
      </c>
      <c r="T60" s="21">
        <f t="shared" si="10"/>
        <v>5.208333333333333E-3</v>
      </c>
      <c r="U60" s="22">
        <f t="shared" si="11"/>
        <v>1114.0857102441339</v>
      </c>
      <c r="V60" s="22">
        <f t="shared" si="31"/>
        <v>215018.54207711786</v>
      </c>
      <c r="W60" s="22"/>
      <c r="X60" s="22">
        <f t="shared" si="21"/>
        <v>-2226.0833333333335</v>
      </c>
      <c r="Y60" s="23">
        <f t="shared" si="22"/>
        <v>79374.861446499883</v>
      </c>
      <c r="Z60" s="54"/>
      <c r="AA60" s="34">
        <f t="shared" si="27"/>
        <v>1114.0857102441339</v>
      </c>
      <c r="AB60" s="34">
        <f t="shared" si="28"/>
        <v>-1114.0857102441339</v>
      </c>
      <c r="AD60" s="34">
        <f t="shared" si="29"/>
        <v>2226.0833333333335</v>
      </c>
      <c r="AE60" s="34">
        <f t="shared" si="30"/>
        <v>-2226.0833333333335</v>
      </c>
    </row>
    <row r="61" spans="1:31" x14ac:dyDescent="0.25">
      <c r="A61" s="88">
        <f t="shared" si="16"/>
        <v>39079</v>
      </c>
      <c r="B61" s="19"/>
      <c r="C61" s="22">
        <f t="shared" si="3"/>
        <v>98061.646457433293</v>
      </c>
      <c r="D61" s="21">
        <f t="shared" si="4"/>
        <v>5.208333333333333E-3</v>
      </c>
      <c r="E61" s="22">
        <f t="shared" si="5"/>
        <v>510.73774196579836</v>
      </c>
      <c r="F61" s="22">
        <f t="shared" si="6"/>
        <v>98572.384199399094</v>
      </c>
      <c r="G61" s="22"/>
      <c r="H61" s="22">
        <f t="shared" si="17"/>
        <v>-657</v>
      </c>
      <c r="I61" s="23">
        <f t="shared" si="18"/>
        <v>50588.490321980993</v>
      </c>
      <c r="K61" s="34">
        <f t="shared" si="23"/>
        <v>510.73774196579836</v>
      </c>
      <c r="L61" s="34">
        <f t="shared" si="24"/>
        <v>-510.73774196579836</v>
      </c>
      <c r="N61" s="34">
        <f t="shared" si="25"/>
        <v>657</v>
      </c>
      <c r="O61" s="34">
        <f t="shared" si="26"/>
        <v>-657</v>
      </c>
      <c r="Q61" s="88">
        <f t="shared" si="19"/>
        <v>40936</v>
      </c>
      <c r="R61" s="19"/>
      <c r="S61" s="20">
        <f t="shared" si="20"/>
        <v>215018.54207711786</v>
      </c>
      <c r="T61" s="21">
        <f t="shared" si="10"/>
        <v>5.208333333333333E-3</v>
      </c>
      <c r="U61" s="22">
        <f t="shared" si="11"/>
        <v>1119.8882399849888</v>
      </c>
      <c r="V61" s="22">
        <f t="shared" si="31"/>
        <v>216138.43031710284</v>
      </c>
      <c r="W61" s="22"/>
      <c r="X61" s="22">
        <f t="shared" si="21"/>
        <v>-2226.0833333333335</v>
      </c>
      <c r="Y61" s="23">
        <f t="shared" si="22"/>
        <v>77148.778113166554</v>
      </c>
      <c r="Z61" s="54"/>
      <c r="AA61" s="34">
        <f t="shared" si="27"/>
        <v>1119.8882399849888</v>
      </c>
      <c r="AB61" s="34">
        <f t="shared" si="28"/>
        <v>-1119.8882399849888</v>
      </c>
      <c r="AD61" s="34">
        <f t="shared" si="29"/>
        <v>2226.0833333333335</v>
      </c>
      <c r="AE61" s="34">
        <f t="shared" si="30"/>
        <v>-2226.0833333333335</v>
      </c>
    </row>
    <row r="62" spans="1:31" x14ac:dyDescent="0.25">
      <c r="A62" s="88">
        <f t="shared" si="16"/>
        <v>39110</v>
      </c>
      <c r="B62" s="19"/>
      <c r="C62" s="22">
        <f t="shared" si="3"/>
        <v>98572.384199399094</v>
      </c>
      <c r="D62" s="21">
        <f t="shared" si="4"/>
        <v>5.208333333333333E-3</v>
      </c>
      <c r="E62" s="22">
        <f t="shared" si="5"/>
        <v>513.3978343718702</v>
      </c>
      <c r="F62" s="22">
        <f t="shared" si="6"/>
        <v>99085.782033770971</v>
      </c>
      <c r="G62" s="22"/>
      <c r="H62" s="22">
        <f t="shared" si="17"/>
        <v>-657</v>
      </c>
      <c r="I62" s="23">
        <f t="shared" si="18"/>
        <v>49931.490321980993</v>
      </c>
      <c r="K62" s="34">
        <f t="shared" si="23"/>
        <v>513.3978343718702</v>
      </c>
      <c r="L62" s="34">
        <f t="shared" si="24"/>
        <v>-513.3978343718702</v>
      </c>
      <c r="N62" s="34">
        <f t="shared" si="25"/>
        <v>657</v>
      </c>
      <c r="O62" s="34">
        <f t="shared" si="26"/>
        <v>-657</v>
      </c>
      <c r="Q62" s="88">
        <f t="shared" si="19"/>
        <v>40967</v>
      </c>
      <c r="R62" s="19"/>
      <c r="S62" s="20">
        <f t="shared" si="20"/>
        <v>216138.43031710284</v>
      </c>
      <c r="T62" s="21">
        <f t="shared" si="10"/>
        <v>5.208333333333333E-3</v>
      </c>
      <c r="U62" s="22">
        <f t="shared" si="11"/>
        <v>1125.7209912349106</v>
      </c>
      <c r="V62" s="22">
        <f t="shared" si="31"/>
        <v>217264.15130833775</v>
      </c>
      <c r="W62" s="22"/>
      <c r="X62" s="22">
        <f t="shared" si="21"/>
        <v>-2226.0833333333335</v>
      </c>
      <c r="Y62" s="23">
        <f t="shared" si="22"/>
        <v>74922.694779833226</v>
      </c>
      <c r="Z62" s="54"/>
      <c r="AA62" s="34">
        <f t="shared" si="27"/>
        <v>1125.7209912349106</v>
      </c>
      <c r="AB62" s="34">
        <f t="shared" si="28"/>
        <v>-1125.7209912349106</v>
      </c>
      <c r="AD62" s="34">
        <f t="shared" si="29"/>
        <v>2226.0833333333335</v>
      </c>
      <c r="AE62" s="34">
        <f t="shared" si="30"/>
        <v>-2226.0833333333335</v>
      </c>
    </row>
    <row r="63" spans="1:31" x14ac:dyDescent="0.25">
      <c r="A63" s="88">
        <f t="shared" si="16"/>
        <v>39141</v>
      </c>
      <c r="B63" s="19"/>
      <c r="C63" s="22">
        <f t="shared" si="3"/>
        <v>99085.782033770971</v>
      </c>
      <c r="D63" s="21">
        <f t="shared" si="4"/>
        <v>5.208333333333333E-3</v>
      </c>
      <c r="E63" s="22">
        <f t="shared" si="5"/>
        <v>516.07178142589044</v>
      </c>
      <c r="F63" s="22">
        <f t="shared" si="6"/>
        <v>99601.853815196868</v>
      </c>
      <c r="G63" s="22"/>
      <c r="H63" s="22">
        <f t="shared" si="17"/>
        <v>-657</v>
      </c>
      <c r="I63" s="23">
        <f t="shared" si="18"/>
        <v>49274.490321980993</v>
      </c>
      <c r="K63" s="34">
        <f t="shared" si="23"/>
        <v>516.07178142589044</v>
      </c>
      <c r="L63" s="34">
        <f t="shared" si="24"/>
        <v>-516.07178142589044</v>
      </c>
      <c r="N63" s="34">
        <f t="shared" si="25"/>
        <v>657</v>
      </c>
      <c r="O63" s="34">
        <f t="shared" si="26"/>
        <v>-657</v>
      </c>
      <c r="Q63" s="88">
        <f t="shared" si="19"/>
        <v>40996</v>
      </c>
      <c r="R63" s="19"/>
      <c r="S63" s="20">
        <f t="shared" si="20"/>
        <v>217264.15130833775</v>
      </c>
      <c r="T63" s="21">
        <f t="shared" si="10"/>
        <v>5.208333333333333E-3</v>
      </c>
      <c r="U63" s="22">
        <f t="shared" si="11"/>
        <v>1131.5841213975923</v>
      </c>
      <c r="V63" s="22">
        <f t="shared" si="31"/>
        <v>218395.73542973533</v>
      </c>
      <c r="W63" s="22"/>
      <c r="X63" s="22">
        <f t="shared" si="21"/>
        <v>-2226.0833333333335</v>
      </c>
      <c r="Y63" s="23">
        <f t="shared" si="22"/>
        <v>72696.611446499897</v>
      </c>
      <c r="Z63" s="54"/>
      <c r="AA63" s="34">
        <f t="shared" si="27"/>
        <v>1131.5841213975923</v>
      </c>
      <c r="AB63" s="34">
        <f t="shared" si="28"/>
        <v>-1131.5841213975923</v>
      </c>
      <c r="AD63" s="34">
        <f t="shared" si="29"/>
        <v>2226.0833333333335</v>
      </c>
      <c r="AE63" s="34">
        <f t="shared" si="30"/>
        <v>-2226.0833333333335</v>
      </c>
    </row>
    <row r="64" spans="1:31" x14ac:dyDescent="0.25">
      <c r="A64" s="88">
        <f t="shared" si="16"/>
        <v>39169</v>
      </c>
      <c r="B64" s="19"/>
      <c r="C64" s="22">
        <f t="shared" si="3"/>
        <v>99601.853815196868</v>
      </c>
      <c r="D64" s="21">
        <f t="shared" si="4"/>
        <v>5.208333333333333E-3</v>
      </c>
      <c r="E64" s="22">
        <f t="shared" si="5"/>
        <v>518.75965528748361</v>
      </c>
      <c r="F64" s="22">
        <f t="shared" si="6"/>
        <v>100120.61347048436</v>
      </c>
      <c r="G64" s="22"/>
      <c r="H64" s="22">
        <f t="shared" si="17"/>
        <v>-657</v>
      </c>
      <c r="I64" s="23">
        <f t="shared" si="18"/>
        <v>48617.490321980993</v>
      </c>
      <c r="K64" s="34">
        <f t="shared" si="23"/>
        <v>518.75965528748361</v>
      </c>
      <c r="L64" s="34">
        <f t="shared" si="24"/>
        <v>-518.75965528748361</v>
      </c>
      <c r="N64" s="34">
        <f t="shared" si="25"/>
        <v>657</v>
      </c>
      <c r="O64" s="34">
        <f t="shared" si="26"/>
        <v>-657</v>
      </c>
      <c r="Q64" s="88">
        <f t="shared" si="19"/>
        <v>41027</v>
      </c>
      <c r="R64" s="19"/>
      <c r="S64" s="20">
        <f t="shared" si="20"/>
        <v>218395.73542973533</v>
      </c>
      <c r="T64" s="21">
        <f t="shared" si="10"/>
        <v>5.208333333333333E-3</v>
      </c>
      <c r="U64" s="22">
        <f t="shared" si="11"/>
        <v>1137.477788696538</v>
      </c>
      <c r="V64" s="22">
        <f t="shared" si="31"/>
        <v>219533.21321843186</v>
      </c>
      <c r="W64" s="22"/>
      <c r="X64" s="22">
        <f t="shared" si="21"/>
        <v>-2226.0833333333335</v>
      </c>
      <c r="Y64" s="23">
        <f t="shared" si="22"/>
        <v>70470.528113166569</v>
      </c>
      <c r="Z64" s="54"/>
      <c r="AA64" s="34">
        <f t="shared" si="27"/>
        <v>1137.477788696538</v>
      </c>
      <c r="AB64" s="34">
        <f t="shared" si="28"/>
        <v>-1137.477788696538</v>
      </c>
      <c r="AD64" s="34">
        <f t="shared" si="29"/>
        <v>2226.0833333333335</v>
      </c>
      <c r="AE64" s="34">
        <f t="shared" si="30"/>
        <v>-2226.0833333333335</v>
      </c>
    </row>
    <row r="65" spans="1:31" x14ac:dyDescent="0.25">
      <c r="A65" s="88">
        <f t="shared" si="16"/>
        <v>39200</v>
      </c>
      <c r="B65" s="19"/>
      <c r="C65" s="22">
        <f t="shared" si="3"/>
        <v>100120.61347048436</v>
      </c>
      <c r="D65" s="21">
        <f t="shared" si="4"/>
        <v>5.208333333333333E-3</v>
      </c>
      <c r="E65" s="22">
        <f t="shared" si="5"/>
        <v>521.46152849210603</v>
      </c>
      <c r="F65" s="22">
        <f t="shared" si="6"/>
        <v>100642.07499897646</v>
      </c>
      <c r="G65" s="22"/>
      <c r="H65" s="22">
        <f t="shared" si="17"/>
        <v>-657</v>
      </c>
      <c r="I65" s="23">
        <f t="shared" si="18"/>
        <v>47960.490321980993</v>
      </c>
      <c r="K65" s="34">
        <f t="shared" si="23"/>
        <v>521.46152849210603</v>
      </c>
      <c r="L65" s="34">
        <f t="shared" si="24"/>
        <v>-521.46152849210603</v>
      </c>
      <c r="N65" s="34">
        <f t="shared" si="25"/>
        <v>657</v>
      </c>
      <c r="O65" s="34">
        <f t="shared" si="26"/>
        <v>-657</v>
      </c>
      <c r="Q65" s="88">
        <f t="shared" si="19"/>
        <v>41057</v>
      </c>
      <c r="R65" s="19"/>
      <c r="S65" s="20">
        <f t="shared" si="20"/>
        <v>219533.21321843186</v>
      </c>
      <c r="T65" s="21">
        <f t="shared" si="10"/>
        <v>5.208333333333333E-3</v>
      </c>
      <c r="U65" s="22">
        <f t="shared" si="11"/>
        <v>1143.4021521793325</v>
      </c>
      <c r="V65" s="22">
        <f t="shared" si="31"/>
        <v>220676.61537061119</v>
      </c>
      <c r="W65" s="22"/>
      <c r="X65" s="22">
        <f t="shared" si="21"/>
        <v>-2226.0833333333335</v>
      </c>
      <c r="Y65" s="23">
        <f t="shared" si="22"/>
        <v>68244.44477983324</v>
      </c>
      <c r="Z65" s="54"/>
      <c r="AA65" s="34">
        <f t="shared" si="27"/>
        <v>1143.4021521793325</v>
      </c>
      <c r="AB65" s="34">
        <f t="shared" si="28"/>
        <v>-1143.4021521793325</v>
      </c>
      <c r="AD65" s="34">
        <f t="shared" si="29"/>
        <v>2226.0833333333335</v>
      </c>
      <c r="AE65" s="34">
        <f t="shared" si="30"/>
        <v>-2226.0833333333335</v>
      </c>
    </row>
    <row r="66" spans="1:31" x14ac:dyDescent="0.25">
      <c r="A66" s="88">
        <f t="shared" si="16"/>
        <v>39230</v>
      </c>
      <c r="B66" s="19"/>
      <c r="C66" s="22">
        <f t="shared" si="3"/>
        <v>100642.07499897646</v>
      </c>
      <c r="D66" s="21">
        <f t="shared" si="4"/>
        <v>5.208333333333333E-3</v>
      </c>
      <c r="E66" s="22">
        <f t="shared" si="5"/>
        <v>524.17747395300239</v>
      </c>
      <c r="F66" s="22">
        <f t="shared" si="6"/>
        <v>101166.25247292947</v>
      </c>
      <c r="G66" s="22"/>
      <c r="H66" s="22">
        <f t="shared" si="17"/>
        <v>-657</v>
      </c>
      <c r="I66" s="23">
        <f t="shared" si="18"/>
        <v>47303.490321980993</v>
      </c>
      <c r="K66" s="34">
        <f t="shared" si="23"/>
        <v>524.17747395300239</v>
      </c>
      <c r="L66" s="34">
        <f t="shared" si="24"/>
        <v>-524.17747395300239</v>
      </c>
      <c r="N66" s="34">
        <f t="shared" si="25"/>
        <v>657</v>
      </c>
      <c r="O66" s="34">
        <f t="shared" si="26"/>
        <v>-657</v>
      </c>
      <c r="Q66" s="88">
        <f t="shared" si="19"/>
        <v>41088</v>
      </c>
      <c r="R66" s="19"/>
      <c r="S66" s="20">
        <f t="shared" si="20"/>
        <v>220676.61537061119</v>
      </c>
      <c r="T66" s="21">
        <f t="shared" si="10"/>
        <v>5.208333333333333E-3</v>
      </c>
      <c r="U66" s="22">
        <f t="shared" si="11"/>
        <v>1149.3573717219333</v>
      </c>
      <c r="V66" s="22">
        <f t="shared" si="31"/>
        <v>221825.97274233314</v>
      </c>
      <c r="W66" s="22"/>
      <c r="X66" s="22">
        <f t="shared" si="21"/>
        <v>-2226.0833333333335</v>
      </c>
      <c r="Y66" s="23">
        <f t="shared" si="22"/>
        <v>66018.361446499912</v>
      </c>
      <c r="Z66" s="54"/>
      <c r="AA66" s="34">
        <f t="shared" si="27"/>
        <v>1149.3573717219333</v>
      </c>
      <c r="AB66" s="34">
        <f t="shared" si="28"/>
        <v>-1149.3573717219333</v>
      </c>
      <c r="AD66" s="34">
        <f t="shared" si="29"/>
        <v>2226.0833333333335</v>
      </c>
      <c r="AE66" s="34">
        <f t="shared" si="30"/>
        <v>-2226.0833333333335</v>
      </c>
    </row>
    <row r="67" spans="1:31" x14ac:dyDescent="0.25">
      <c r="A67" s="88">
        <f t="shared" si="16"/>
        <v>39261</v>
      </c>
      <c r="B67" s="19"/>
      <c r="C67" s="22">
        <f t="shared" si="3"/>
        <v>101166.25247292947</v>
      </c>
      <c r="D67" s="21">
        <f t="shared" si="4"/>
        <v>5.208333333333333E-3</v>
      </c>
      <c r="E67" s="22">
        <f t="shared" si="5"/>
        <v>526.90756496317431</v>
      </c>
      <c r="F67" s="22">
        <f t="shared" si="6"/>
        <v>101693.16003789264</v>
      </c>
      <c r="G67" s="22"/>
      <c r="H67" s="22">
        <f t="shared" si="17"/>
        <v>-657</v>
      </c>
      <c r="I67" s="23">
        <f t="shared" si="18"/>
        <v>46646.490321980993</v>
      </c>
      <c r="K67" s="34">
        <f t="shared" si="23"/>
        <v>526.90756496317431</v>
      </c>
      <c r="L67" s="34">
        <f t="shared" si="24"/>
        <v>-526.90756496317431</v>
      </c>
      <c r="N67" s="34">
        <f t="shared" si="25"/>
        <v>657</v>
      </c>
      <c r="O67" s="34">
        <f t="shared" si="26"/>
        <v>-657</v>
      </c>
      <c r="Q67" s="88">
        <f t="shared" si="19"/>
        <v>41118</v>
      </c>
      <c r="R67" s="19"/>
      <c r="S67" s="20">
        <f t="shared" si="20"/>
        <v>221825.97274233314</v>
      </c>
      <c r="T67" s="21">
        <f t="shared" si="10"/>
        <v>5.208333333333333E-3</v>
      </c>
      <c r="U67" s="22">
        <f t="shared" si="11"/>
        <v>1155.343608032985</v>
      </c>
      <c r="V67" s="22">
        <f t="shared" si="31"/>
        <v>222981.31635036613</v>
      </c>
      <c r="W67" s="22"/>
      <c r="X67" s="22">
        <f t="shared" si="21"/>
        <v>-2226.0833333333335</v>
      </c>
      <c r="Y67" s="23">
        <f t="shared" si="22"/>
        <v>63792.278113166576</v>
      </c>
      <c r="Z67" s="54"/>
      <c r="AA67" s="34">
        <f t="shared" si="27"/>
        <v>1155.343608032985</v>
      </c>
      <c r="AB67" s="34">
        <f t="shared" si="28"/>
        <v>-1155.343608032985</v>
      </c>
      <c r="AD67" s="34">
        <f t="shared" si="29"/>
        <v>2226.0833333333335</v>
      </c>
      <c r="AE67" s="34">
        <f t="shared" si="30"/>
        <v>-2226.0833333333335</v>
      </c>
    </row>
    <row r="68" spans="1:31" x14ac:dyDescent="0.25">
      <c r="A68" s="88">
        <f t="shared" si="16"/>
        <v>39291</v>
      </c>
      <c r="B68" s="19"/>
      <c r="C68" s="22">
        <f t="shared" si="3"/>
        <v>101693.16003789264</v>
      </c>
      <c r="D68" s="21">
        <f t="shared" si="4"/>
        <v>5.208333333333333E-3</v>
      </c>
      <c r="E68" s="22">
        <f t="shared" si="5"/>
        <v>529.65187519735741</v>
      </c>
      <c r="F68" s="22">
        <f t="shared" si="6"/>
        <v>102222.81191309</v>
      </c>
      <c r="G68" s="22"/>
      <c r="H68" s="22">
        <f t="shared" si="17"/>
        <v>-657</v>
      </c>
      <c r="I68" s="23">
        <f t="shared" si="18"/>
        <v>45989.490321980993</v>
      </c>
      <c r="K68" s="34">
        <f t="shared" si="23"/>
        <v>529.65187519735741</v>
      </c>
      <c r="L68" s="34">
        <f t="shared" si="24"/>
        <v>-529.65187519735741</v>
      </c>
      <c r="N68" s="34">
        <f t="shared" si="25"/>
        <v>657</v>
      </c>
      <c r="O68" s="34">
        <f t="shared" si="26"/>
        <v>-657</v>
      </c>
      <c r="Q68" s="88">
        <f t="shared" si="19"/>
        <v>41149</v>
      </c>
      <c r="R68" s="19"/>
      <c r="S68" s="20">
        <f t="shared" si="20"/>
        <v>222981.31635036613</v>
      </c>
      <c r="T68" s="21">
        <f t="shared" si="10"/>
        <v>5.208333333333333E-3</v>
      </c>
      <c r="U68" s="22">
        <f t="shared" si="11"/>
        <v>1161.3610226581568</v>
      </c>
      <c r="V68" s="22">
        <f t="shared" si="31"/>
        <v>224142.67737302429</v>
      </c>
      <c r="W68" s="22"/>
      <c r="X68" s="22">
        <f t="shared" si="21"/>
        <v>-2226.0833333333335</v>
      </c>
      <c r="Y68" s="23">
        <f t="shared" si="22"/>
        <v>61566.19477983324</v>
      </c>
      <c r="Z68" s="54"/>
      <c r="AA68" s="34">
        <f t="shared" si="27"/>
        <v>1161.3610226581568</v>
      </c>
      <c r="AB68" s="34">
        <f t="shared" si="28"/>
        <v>-1161.3610226581568</v>
      </c>
      <c r="AD68" s="34">
        <f t="shared" si="29"/>
        <v>2226.0833333333335</v>
      </c>
      <c r="AE68" s="34">
        <f t="shared" si="30"/>
        <v>-2226.0833333333335</v>
      </c>
    </row>
    <row r="69" spans="1:31" x14ac:dyDescent="0.25">
      <c r="A69" s="88">
        <f t="shared" si="16"/>
        <v>39322</v>
      </c>
      <c r="B69" s="19"/>
      <c r="C69" s="22">
        <f t="shared" si="3"/>
        <v>102222.81191309</v>
      </c>
      <c r="D69" s="21">
        <f t="shared" si="4"/>
        <v>5.208333333333333E-3</v>
      </c>
      <c r="E69" s="22">
        <f t="shared" si="5"/>
        <v>532.41047871401042</v>
      </c>
      <c r="F69" s="22">
        <f t="shared" si="6"/>
        <v>102755.22239180401</v>
      </c>
      <c r="G69" s="22"/>
      <c r="H69" s="22">
        <f t="shared" si="17"/>
        <v>-657</v>
      </c>
      <c r="I69" s="23">
        <f t="shared" si="18"/>
        <v>45332.490321980993</v>
      </c>
      <c r="K69" s="34">
        <f t="shared" si="23"/>
        <v>532.41047871401042</v>
      </c>
      <c r="L69" s="34">
        <f t="shared" si="24"/>
        <v>-532.41047871401042</v>
      </c>
      <c r="N69" s="34">
        <f t="shared" si="25"/>
        <v>657</v>
      </c>
      <c r="O69" s="34">
        <f t="shared" si="26"/>
        <v>-657</v>
      </c>
      <c r="Q69" s="88">
        <f t="shared" si="19"/>
        <v>41180</v>
      </c>
      <c r="R69" s="19"/>
      <c r="S69" s="20">
        <f t="shared" si="20"/>
        <v>224142.67737302429</v>
      </c>
      <c r="T69" s="21">
        <f t="shared" si="10"/>
        <v>5.208333333333333E-3</v>
      </c>
      <c r="U69" s="22">
        <f t="shared" si="11"/>
        <v>1167.4097779845015</v>
      </c>
      <c r="V69" s="22">
        <f t="shared" si="31"/>
        <v>225310.08715100877</v>
      </c>
      <c r="W69" s="22"/>
      <c r="X69" s="22">
        <f t="shared" si="21"/>
        <v>-2226.0833333333335</v>
      </c>
      <c r="Y69" s="23">
        <f t="shared" si="22"/>
        <v>59340.111446499905</v>
      </c>
      <c r="Z69" s="54"/>
      <c r="AA69" s="34">
        <f t="shared" si="27"/>
        <v>1167.4097779845015</v>
      </c>
      <c r="AB69" s="34">
        <f t="shared" si="28"/>
        <v>-1167.4097779845015</v>
      </c>
      <c r="AD69" s="34">
        <f t="shared" si="29"/>
        <v>2226.0833333333335</v>
      </c>
      <c r="AE69" s="34">
        <f t="shared" si="30"/>
        <v>-2226.0833333333335</v>
      </c>
    </row>
    <row r="70" spans="1:31" x14ac:dyDescent="0.25">
      <c r="A70" s="88">
        <f t="shared" si="16"/>
        <v>39353</v>
      </c>
      <c r="B70" s="19"/>
      <c r="C70" s="22">
        <f t="shared" si="3"/>
        <v>102755.22239180401</v>
      </c>
      <c r="D70" s="21">
        <f t="shared" si="4"/>
        <v>5.208333333333333E-3</v>
      </c>
      <c r="E70" s="22">
        <f t="shared" si="5"/>
        <v>535.18344995731252</v>
      </c>
      <c r="F70" s="22">
        <f t="shared" si="6"/>
        <v>103290.40584176133</v>
      </c>
      <c r="G70" s="22"/>
      <c r="H70" s="22">
        <f t="shared" si="17"/>
        <v>-657</v>
      </c>
      <c r="I70" s="23">
        <f t="shared" si="18"/>
        <v>44675.490321980993</v>
      </c>
      <c r="K70" s="34">
        <f t="shared" si="23"/>
        <v>535.18344995731252</v>
      </c>
      <c r="L70" s="34">
        <f t="shared" si="24"/>
        <v>-535.18344995731252</v>
      </c>
      <c r="N70" s="34">
        <f t="shared" si="25"/>
        <v>657</v>
      </c>
      <c r="O70" s="34">
        <f t="shared" si="26"/>
        <v>-657</v>
      </c>
      <c r="Q70" s="88">
        <f t="shared" si="19"/>
        <v>41210</v>
      </c>
      <c r="R70" s="19"/>
      <c r="S70" s="20">
        <f t="shared" si="20"/>
        <v>225310.08715100877</v>
      </c>
      <c r="T70" s="21">
        <f t="shared" si="10"/>
        <v>5.208333333333333E-3</v>
      </c>
      <c r="U70" s="22">
        <f t="shared" si="11"/>
        <v>1173.4900372448374</v>
      </c>
      <c r="V70" s="22">
        <f t="shared" si="31"/>
        <v>226483.57718825361</v>
      </c>
      <c r="W70" s="22"/>
      <c r="X70" s="22">
        <f t="shared" si="21"/>
        <v>-2226.0833333333335</v>
      </c>
      <c r="Y70" s="23">
        <f t="shared" si="22"/>
        <v>57114.028113166569</v>
      </c>
      <c r="Z70" s="54"/>
      <c r="AA70" s="34">
        <f t="shared" si="27"/>
        <v>1173.4900372448374</v>
      </c>
      <c r="AB70" s="34">
        <f t="shared" si="28"/>
        <v>-1173.4900372448374</v>
      </c>
      <c r="AD70" s="34">
        <f t="shared" si="29"/>
        <v>2226.0833333333335</v>
      </c>
      <c r="AE70" s="34">
        <f t="shared" si="30"/>
        <v>-2226.0833333333335</v>
      </c>
    </row>
    <row r="71" spans="1:31" x14ac:dyDescent="0.25">
      <c r="A71" s="88">
        <f t="shared" si="16"/>
        <v>39383</v>
      </c>
      <c r="B71" s="19"/>
      <c r="C71" s="22">
        <f t="shared" si="3"/>
        <v>103290.40584176133</v>
      </c>
      <c r="D71" s="21">
        <f t="shared" si="4"/>
        <v>5.208333333333333E-3</v>
      </c>
      <c r="E71" s="22">
        <f t="shared" si="5"/>
        <v>537.97086375917354</v>
      </c>
      <c r="F71" s="22">
        <f t="shared" si="6"/>
        <v>103828.3767055205</v>
      </c>
      <c r="G71" s="22"/>
      <c r="H71" s="22">
        <f t="shared" si="17"/>
        <v>-657</v>
      </c>
      <c r="I71" s="23">
        <f t="shared" si="18"/>
        <v>44018.490321980993</v>
      </c>
      <c r="K71" s="34">
        <f t="shared" si="23"/>
        <v>537.97086375917354</v>
      </c>
      <c r="L71" s="34">
        <f t="shared" si="24"/>
        <v>-537.97086375917354</v>
      </c>
      <c r="N71" s="34">
        <f t="shared" si="25"/>
        <v>657</v>
      </c>
      <c r="O71" s="34">
        <f t="shared" si="26"/>
        <v>-657</v>
      </c>
      <c r="Q71" s="88">
        <f t="shared" si="19"/>
        <v>41241</v>
      </c>
      <c r="R71" s="19"/>
      <c r="S71" s="20">
        <f t="shared" si="20"/>
        <v>226483.57718825361</v>
      </c>
      <c r="T71" s="21">
        <f t="shared" si="10"/>
        <v>5.208333333333333E-3</v>
      </c>
      <c r="U71" s="22">
        <f t="shared" si="11"/>
        <v>1179.601964522154</v>
      </c>
      <c r="V71" s="22">
        <f t="shared" si="31"/>
        <v>227663.17915277576</v>
      </c>
      <c r="W71" s="22"/>
      <c r="X71" s="22">
        <f t="shared" si="21"/>
        <v>-2226.0833333333335</v>
      </c>
      <c r="Y71" s="23">
        <f t="shared" si="22"/>
        <v>54887.944779833233</v>
      </c>
      <c r="Z71" s="54"/>
      <c r="AA71" s="34">
        <f t="shared" si="27"/>
        <v>1179.601964522154</v>
      </c>
      <c r="AB71" s="34">
        <f t="shared" si="28"/>
        <v>-1179.601964522154</v>
      </c>
      <c r="AD71" s="34">
        <f t="shared" si="29"/>
        <v>2226.0833333333335</v>
      </c>
      <c r="AE71" s="34">
        <f t="shared" si="30"/>
        <v>-2226.0833333333335</v>
      </c>
    </row>
    <row r="72" spans="1:31" x14ac:dyDescent="0.25">
      <c r="A72" s="88">
        <f t="shared" si="16"/>
        <v>39414</v>
      </c>
      <c r="B72" s="19"/>
      <c r="C72" s="22">
        <f t="shared" si="3"/>
        <v>103828.3767055205</v>
      </c>
      <c r="D72" s="21">
        <f t="shared" si="4"/>
        <v>5.208333333333333E-3</v>
      </c>
      <c r="E72" s="22">
        <f t="shared" si="5"/>
        <v>540.7727953412525</v>
      </c>
      <c r="F72" s="22">
        <f t="shared" si="6"/>
        <v>104369.14950086175</v>
      </c>
      <c r="G72" s="22"/>
      <c r="H72" s="22">
        <f t="shared" si="17"/>
        <v>-657</v>
      </c>
      <c r="I72" s="23">
        <f t="shared" si="18"/>
        <v>43361.490321980993</v>
      </c>
      <c r="K72" s="34">
        <f t="shared" si="23"/>
        <v>540.7727953412525</v>
      </c>
      <c r="L72" s="34">
        <f t="shared" si="24"/>
        <v>-540.7727953412525</v>
      </c>
      <c r="N72" s="34">
        <f t="shared" si="25"/>
        <v>657</v>
      </c>
      <c r="O72" s="34">
        <f t="shared" si="26"/>
        <v>-657</v>
      </c>
      <c r="Q72" s="88">
        <f t="shared" si="19"/>
        <v>41271</v>
      </c>
      <c r="R72" s="19"/>
      <c r="S72" s="20">
        <f t="shared" si="20"/>
        <v>227663.17915277576</v>
      </c>
      <c r="T72" s="21">
        <f t="shared" si="10"/>
        <v>5.208333333333333E-3</v>
      </c>
      <c r="U72" s="22">
        <f t="shared" si="11"/>
        <v>1185.7457247540403</v>
      </c>
      <c r="V72" s="22">
        <f t="shared" si="31"/>
        <v>228848.92487752979</v>
      </c>
      <c r="W72" s="22"/>
      <c r="X72" s="22">
        <f t="shared" si="21"/>
        <v>-2226.0833333333335</v>
      </c>
      <c r="Y72" s="23">
        <f t="shared" si="22"/>
        <v>52661.861446499897</v>
      </c>
      <c r="Z72" s="54"/>
      <c r="AA72" s="34">
        <f t="shared" si="27"/>
        <v>1185.7457247540403</v>
      </c>
      <c r="AB72" s="34">
        <f t="shared" si="28"/>
        <v>-1185.7457247540403</v>
      </c>
      <c r="AD72" s="34">
        <f t="shared" si="29"/>
        <v>2226.0833333333335</v>
      </c>
      <c r="AE72" s="34">
        <f t="shared" si="30"/>
        <v>-2226.0833333333335</v>
      </c>
    </row>
    <row r="73" spans="1:31" x14ac:dyDescent="0.25">
      <c r="A73" s="88">
        <f t="shared" si="16"/>
        <v>39444</v>
      </c>
      <c r="B73" s="19"/>
      <c r="C73" s="22">
        <f t="shared" si="3"/>
        <v>104369.14950086175</v>
      </c>
      <c r="D73" s="21">
        <f t="shared" si="4"/>
        <v>5.208333333333333E-3</v>
      </c>
      <c r="E73" s="22">
        <f t="shared" si="5"/>
        <v>543.58932031698828</v>
      </c>
      <c r="F73" s="22">
        <f t="shared" si="6"/>
        <v>104912.73882117873</v>
      </c>
      <c r="G73" s="22"/>
      <c r="H73" s="22">
        <f t="shared" si="17"/>
        <v>-657</v>
      </c>
      <c r="I73" s="23">
        <f t="shared" si="18"/>
        <v>42704.490321980993</v>
      </c>
      <c r="K73" s="34">
        <f t="shared" si="23"/>
        <v>543.58932031698828</v>
      </c>
      <c r="L73" s="34">
        <f t="shared" si="24"/>
        <v>-543.58932031698828</v>
      </c>
      <c r="N73" s="34">
        <f t="shared" si="25"/>
        <v>657</v>
      </c>
      <c r="O73" s="34">
        <f t="shared" si="26"/>
        <v>-657</v>
      </c>
      <c r="Q73" s="88">
        <f t="shared" si="19"/>
        <v>41302</v>
      </c>
      <c r="R73" s="19"/>
      <c r="S73" s="20">
        <f t="shared" si="20"/>
        <v>228848.92487752979</v>
      </c>
      <c r="T73" s="21">
        <f t="shared" si="10"/>
        <v>5.208333333333333E-3</v>
      </c>
      <c r="U73" s="22">
        <f t="shared" si="11"/>
        <v>1191.9214837371342</v>
      </c>
      <c r="V73" s="22">
        <f t="shared" si="31"/>
        <v>230040.84636126691</v>
      </c>
      <c r="W73" s="22"/>
      <c r="X73" s="22">
        <f t="shared" si="21"/>
        <v>-2226.0833333333335</v>
      </c>
      <c r="Y73" s="23">
        <f t="shared" si="22"/>
        <v>50435.778113166562</v>
      </c>
      <c r="Z73" s="54"/>
      <c r="AA73" s="34">
        <f t="shared" si="27"/>
        <v>1191.9214837371342</v>
      </c>
      <c r="AB73" s="34">
        <f t="shared" si="28"/>
        <v>-1191.9214837371342</v>
      </c>
      <c r="AD73" s="34">
        <f t="shared" si="29"/>
        <v>2226.0833333333335</v>
      </c>
      <c r="AE73" s="34">
        <f t="shared" si="30"/>
        <v>-2226.0833333333335</v>
      </c>
    </row>
    <row r="74" spans="1:31" x14ac:dyDescent="0.25">
      <c r="A74" s="88">
        <f t="shared" si="16"/>
        <v>39475</v>
      </c>
      <c r="B74" s="19"/>
      <c r="C74" s="22">
        <f t="shared" si="3"/>
        <v>104912.73882117873</v>
      </c>
      <c r="D74" s="21">
        <f t="shared" si="4"/>
        <v>5.208333333333333E-3</v>
      </c>
      <c r="E74" s="22">
        <f t="shared" si="5"/>
        <v>546.42051469363923</v>
      </c>
      <c r="F74" s="22">
        <f t="shared" si="6"/>
        <v>105459.15933587238</v>
      </c>
      <c r="G74" s="22"/>
      <c r="H74" s="22">
        <f t="shared" si="17"/>
        <v>-657</v>
      </c>
      <c r="I74" s="23">
        <f t="shared" si="18"/>
        <v>42047.490321980993</v>
      </c>
      <c r="K74" s="34">
        <f t="shared" si="23"/>
        <v>546.42051469363923</v>
      </c>
      <c r="L74" s="34">
        <f t="shared" si="24"/>
        <v>-546.42051469363923</v>
      </c>
      <c r="N74" s="34">
        <f t="shared" si="25"/>
        <v>657</v>
      </c>
      <c r="O74" s="34">
        <f t="shared" si="26"/>
        <v>-657</v>
      </c>
      <c r="Q74" s="88">
        <f t="shared" si="19"/>
        <v>41333</v>
      </c>
      <c r="R74" s="19"/>
      <c r="S74" s="20">
        <f t="shared" si="20"/>
        <v>230040.84636126691</v>
      </c>
      <c r="T74" s="21">
        <f t="shared" si="10"/>
        <v>5.208333333333333E-3</v>
      </c>
      <c r="U74" s="22">
        <f t="shared" si="11"/>
        <v>1198.1294081315984</v>
      </c>
      <c r="V74" s="22">
        <f t="shared" si="31"/>
        <v>231238.9757693985</v>
      </c>
      <c r="W74" s="22"/>
      <c r="X74" s="22">
        <f t="shared" si="21"/>
        <v>-2226.0833333333335</v>
      </c>
      <c r="Y74" s="23">
        <f t="shared" si="22"/>
        <v>48209.694779833226</v>
      </c>
      <c r="Z74" s="54"/>
      <c r="AA74" s="34">
        <f t="shared" si="27"/>
        <v>1198.1294081315984</v>
      </c>
      <c r="AB74" s="34">
        <f t="shared" si="28"/>
        <v>-1198.1294081315984</v>
      </c>
      <c r="AD74" s="34">
        <f t="shared" si="29"/>
        <v>2226.0833333333335</v>
      </c>
      <c r="AE74" s="34">
        <f t="shared" si="30"/>
        <v>-2226.0833333333335</v>
      </c>
    </row>
    <row r="75" spans="1:31" x14ac:dyDescent="0.25">
      <c r="A75" s="88">
        <f t="shared" si="16"/>
        <v>39506</v>
      </c>
      <c r="B75" s="19"/>
      <c r="C75" s="22">
        <f t="shared" si="3"/>
        <v>105459.15933587238</v>
      </c>
      <c r="D75" s="21">
        <f t="shared" si="4"/>
        <v>5.208333333333333E-3</v>
      </c>
      <c r="E75" s="22">
        <f t="shared" si="5"/>
        <v>549.2664548743353</v>
      </c>
      <c r="F75" s="22">
        <f t="shared" si="6"/>
        <v>106008.42579074671</v>
      </c>
      <c r="G75" s="22"/>
      <c r="H75" s="22">
        <f t="shared" si="17"/>
        <v>-657</v>
      </c>
      <c r="I75" s="23">
        <f t="shared" si="18"/>
        <v>41390.490321980993</v>
      </c>
      <c r="K75" s="34">
        <f t="shared" si="23"/>
        <v>549.2664548743353</v>
      </c>
      <c r="L75" s="34">
        <f t="shared" si="24"/>
        <v>-549.2664548743353</v>
      </c>
      <c r="N75" s="34">
        <f t="shared" si="25"/>
        <v>657</v>
      </c>
      <c r="O75" s="34">
        <f t="shared" si="26"/>
        <v>-657</v>
      </c>
      <c r="Q75" s="88">
        <f t="shared" si="19"/>
        <v>41361</v>
      </c>
      <c r="R75" s="19"/>
      <c r="S75" s="20">
        <f t="shared" si="20"/>
        <v>231238.9757693985</v>
      </c>
      <c r="T75" s="21">
        <f t="shared" si="10"/>
        <v>5.208333333333333E-3</v>
      </c>
      <c r="U75" s="22">
        <f t="shared" si="11"/>
        <v>1204.3696654656171</v>
      </c>
      <c r="V75" s="22">
        <f t="shared" si="31"/>
        <v>232443.34543486411</v>
      </c>
      <c r="W75" s="22"/>
      <c r="X75" s="22">
        <f t="shared" si="21"/>
        <v>-2226.0833333333335</v>
      </c>
      <c r="Y75" s="23">
        <f t="shared" si="22"/>
        <v>45983.61144649989</v>
      </c>
      <c r="Z75" s="54"/>
      <c r="AA75" s="34">
        <f t="shared" si="27"/>
        <v>1204.3696654656171</v>
      </c>
      <c r="AB75" s="34">
        <f t="shared" si="28"/>
        <v>-1204.3696654656171</v>
      </c>
      <c r="AD75" s="34">
        <f t="shared" si="29"/>
        <v>2226.0833333333335</v>
      </c>
      <c r="AE75" s="34">
        <f t="shared" si="30"/>
        <v>-2226.0833333333335</v>
      </c>
    </row>
    <row r="76" spans="1:31" x14ac:dyDescent="0.25">
      <c r="A76" s="88">
        <f t="shared" si="16"/>
        <v>39535</v>
      </c>
      <c r="B76" s="19"/>
      <c r="C76" s="22">
        <f t="shared" si="3"/>
        <v>106008.42579074671</v>
      </c>
      <c r="D76" s="21">
        <f t="shared" si="4"/>
        <v>5.208333333333333E-3</v>
      </c>
      <c r="E76" s="22">
        <f t="shared" si="5"/>
        <v>552.12721766013908</v>
      </c>
      <c r="F76" s="22">
        <f t="shared" si="6"/>
        <v>106560.55300840685</v>
      </c>
      <c r="G76" s="22"/>
      <c r="H76" s="22">
        <f t="shared" si="17"/>
        <v>-657</v>
      </c>
      <c r="I76" s="23">
        <f t="shared" si="18"/>
        <v>40733.490321980993</v>
      </c>
      <c r="K76" s="34">
        <f t="shared" si="23"/>
        <v>552.12721766013908</v>
      </c>
      <c r="L76" s="34">
        <f t="shared" si="24"/>
        <v>-552.12721766013908</v>
      </c>
      <c r="N76" s="34">
        <f t="shared" si="25"/>
        <v>657</v>
      </c>
      <c r="O76" s="34">
        <f t="shared" si="26"/>
        <v>-657</v>
      </c>
      <c r="Q76" s="88">
        <f t="shared" si="19"/>
        <v>41392</v>
      </c>
      <c r="R76" s="19"/>
      <c r="S76" s="20">
        <f t="shared" si="20"/>
        <v>232443.34543486411</v>
      </c>
      <c r="T76" s="21">
        <f t="shared" si="10"/>
        <v>5.208333333333333E-3</v>
      </c>
      <c r="U76" s="22">
        <f t="shared" si="11"/>
        <v>1210.6424241399172</v>
      </c>
      <c r="V76" s="22">
        <f t="shared" si="31"/>
        <v>233653.98785900403</v>
      </c>
      <c r="W76" s="22"/>
      <c r="X76" s="22">
        <f t="shared" si="21"/>
        <v>-2226.0833333333335</v>
      </c>
      <c r="Y76" s="23">
        <f t="shared" si="22"/>
        <v>43757.528113166554</v>
      </c>
      <c r="Z76" s="54"/>
      <c r="AA76" s="34">
        <f t="shared" si="27"/>
        <v>1210.6424241399172</v>
      </c>
      <c r="AB76" s="34">
        <f t="shared" si="28"/>
        <v>-1210.6424241399172</v>
      </c>
      <c r="AD76" s="34">
        <f t="shared" si="29"/>
        <v>2226.0833333333335</v>
      </c>
      <c r="AE76" s="34">
        <f t="shared" si="30"/>
        <v>-2226.0833333333335</v>
      </c>
    </row>
    <row r="77" spans="1:31" x14ac:dyDescent="0.25">
      <c r="A77" s="88">
        <f t="shared" si="16"/>
        <v>39566</v>
      </c>
      <c r="B77" s="19"/>
      <c r="C77" s="22">
        <f t="shared" si="3"/>
        <v>106560.55300840685</v>
      </c>
      <c r="D77" s="21">
        <f t="shared" si="4"/>
        <v>5.208333333333333E-3</v>
      </c>
      <c r="E77" s="22">
        <f t="shared" si="5"/>
        <v>555.00288025211898</v>
      </c>
      <c r="F77" s="22">
        <f t="shared" si="6"/>
        <v>107115.55588865896</v>
      </c>
      <c r="G77" s="22"/>
      <c r="H77" s="22">
        <f t="shared" si="17"/>
        <v>-657</v>
      </c>
      <c r="I77" s="23">
        <f t="shared" si="18"/>
        <v>40076.490321980993</v>
      </c>
      <c r="K77" s="34">
        <f t="shared" si="23"/>
        <v>555.00288025211898</v>
      </c>
      <c r="L77" s="34">
        <f t="shared" si="24"/>
        <v>-555.00288025211898</v>
      </c>
      <c r="N77" s="34">
        <f t="shared" si="25"/>
        <v>657</v>
      </c>
      <c r="O77" s="34">
        <f t="shared" si="26"/>
        <v>-657</v>
      </c>
      <c r="Q77" s="88">
        <f t="shared" si="19"/>
        <v>41422</v>
      </c>
      <c r="R77" s="19"/>
      <c r="S77" s="20">
        <f t="shared" si="20"/>
        <v>233653.98785900403</v>
      </c>
      <c r="T77" s="21">
        <f t="shared" si="10"/>
        <v>5.208333333333333E-3</v>
      </c>
      <c r="U77" s="22">
        <f t="shared" si="11"/>
        <v>1216.9478534323125</v>
      </c>
      <c r="V77" s="22">
        <f t="shared" si="31"/>
        <v>234870.93571243633</v>
      </c>
      <c r="W77" s="22"/>
      <c r="X77" s="22">
        <f t="shared" si="21"/>
        <v>-2226.0833333333335</v>
      </c>
      <c r="Y77" s="23">
        <f t="shared" si="22"/>
        <v>41531.444779833218</v>
      </c>
      <c r="Z77" s="54"/>
      <c r="AA77" s="34">
        <f t="shared" si="27"/>
        <v>1216.9478534323125</v>
      </c>
      <c r="AB77" s="34">
        <f t="shared" si="28"/>
        <v>-1216.9478534323125</v>
      </c>
      <c r="AD77" s="34">
        <f t="shared" si="29"/>
        <v>2226.0833333333335</v>
      </c>
      <c r="AE77" s="34">
        <f t="shared" si="30"/>
        <v>-2226.0833333333335</v>
      </c>
    </row>
    <row r="78" spans="1:31" x14ac:dyDescent="0.25">
      <c r="A78" s="88">
        <f t="shared" si="16"/>
        <v>39596</v>
      </c>
      <c r="B78" s="19"/>
      <c r="C78" s="22">
        <f t="shared" si="3"/>
        <v>107115.55588865896</v>
      </c>
      <c r="D78" s="21">
        <f t="shared" si="4"/>
        <v>5.208333333333333E-3</v>
      </c>
      <c r="E78" s="22">
        <f t="shared" si="5"/>
        <v>557.89352025343203</v>
      </c>
      <c r="F78" s="22">
        <f t="shared" si="6"/>
        <v>107673.44940891239</v>
      </c>
      <c r="G78" s="22"/>
      <c r="H78" s="22">
        <f t="shared" si="17"/>
        <v>-657</v>
      </c>
      <c r="I78" s="23">
        <f t="shared" si="18"/>
        <v>39419.490321980993</v>
      </c>
      <c r="K78" s="34">
        <f t="shared" si="23"/>
        <v>557.89352025343203</v>
      </c>
      <c r="L78" s="34">
        <f t="shared" si="24"/>
        <v>-557.89352025343203</v>
      </c>
      <c r="N78" s="34">
        <f t="shared" si="25"/>
        <v>657</v>
      </c>
      <c r="O78" s="34">
        <f t="shared" si="26"/>
        <v>-657</v>
      </c>
      <c r="Q78" s="88">
        <f t="shared" si="19"/>
        <v>41453</v>
      </c>
      <c r="R78" s="19"/>
      <c r="S78" s="20">
        <f t="shared" si="20"/>
        <v>234870.93571243633</v>
      </c>
      <c r="T78" s="21">
        <f t="shared" si="10"/>
        <v>5.208333333333333E-3</v>
      </c>
      <c r="U78" s="22">
        <f t="shared" si="11"/>
        <v>1223.2861235022724</v>
      </c>
      <c r="V78" s="22">
        <f t="shared" si="31"/>
        <v>236094.2218359386</v>
      </c>
      <c r="W78" s="22"/>
      <c r="X78" s="22">
        <f t="shared" si="21"/>
        <v>-2226.0833333333335</v>
      </c>
      <c r="Y78" s="23">
        <f t="shared" si="22"/>
        <v>39305.361446499883</v>
      </c>
      <c r="Z78" s="54"/>
      <c r="AA78" s="34">
        <f t="shared" si="27"/>
        <v>1223.2861235022724</v>
      </c>
      <c r="AB78" s="34">
        <f t="shared" si="28"/>
        <v>-1223.2861235022724</v>
      </c>
      <c r="AD78" s="34">
        <f t="shared" si="29"/>
        <v>2226.0833333333335</v>
      </c>
      <c r="AE78" s="34">
        <f t="shared" si="30"/>
        <v>-2226.0833333333335</v>
      </c>
    </row>
    <row r="79" spans="1:31" x14ac:dyDescent="0.25">
      <c r="A79" s="88">
        <f t="shared" si="16"/>
        <v>39627</v>
      </c>
      <c r="B79" s="19"/>
      <c r="C79" s="22">
        <f t="shared" si="3"/>
        <v>107673.44940891239</v>
      </c>
      <c r="D79" s="21">
        <f t="shared" si="4"/>
        <v>5.208333333333333E-3</v>
      </c>
      <c r="E79" s="22">
        <f t="shared" si="5"/>
        <v>560.79921567141866</v>
      </c>
      <c r="F79" s="22">
        <f t="shared" si="6"/>
        <v>108234.24862458381</v>
      </c>
      <c r="G79" s="22"/>
      <c r="H79" s="22">
        <f t="shared" si="17"/>
        <v>-657</v>
      </c>
      <c r="I79" s="23">
        <f t="shared" si="18"/>
        <v>38762.490321980993</v>
      </c>
      <c r="K79" s="34">
        <f t="shared" si="23"/>
        <v>560.79921567141866</v>
      </c>
      <c r="L79" s="34">
        <f t="shared" si="24"/>
        <v>-560.79921567141866</v>
      </c>
      <c r="N79" s="34">
        <f t="shared" si="25"/>
        <v>657</v>
      </c>
      <c r="O79" s="34">
        <f t="shared" si="26"/>
        <v>-657</v>
      </c>
      <c r="Q79" s="88">
        <f t="shared" si="19"/>
        <v>41483</v>
      </c>
      <c r="R79" s="19"/>
      <c r="S79" s="20">
        <f t="shared" si="20"/>
        <v>236094.2218359386</v>
      </c>
      <c r="T79" s="21">
        <f t="shared" si="10"/>
        <v>5.208333333333333E-3</v>
      </c>
      <c r="U79" s="22">
        <f t="shared" si="11"/>
        <v>1229.6574053955135</v>
      </c>
      <c r="V79" s="22">
        <f t="shared" si="31"/>
        <v>237323.87924133413</v>
      </c>
      <c r="W79" s="22"/>
      <c r="X79" s="22">
        <f t="shared" si="21"/>
        <v>-2226.0833333333335</v>
      </c>
      <c r="Y79" s="23">
        <f t="shared" si="22"/>
        <v>37079.278113166547</v>
      </c>
      <c r="Z79" s="54"/>
      <c r="AA79" s="34">
        <f t="shared" si="27"/>
        <v>1229.6574053955135</v>
      </c>
      <c r="AB79" s="34">
        <f t="shared" si="28"/>
        <v>-1229.6574053955135</v>
      </c>
      <c r="AD79" s="34">
        <f t="shared" si="29"/>
        <v>2226.0833333333335</v>
      </c>
      <c r="AE79" s="34">
        <f t="shared" si="30"/>
        <v>-2226.0833333333335</v>
      </c>
    </row>
    <row r="80" spans="1:31" x14ac:dyDescent="0.25">
      <c r="A80" s="88">
        <f t="shared" si="16"/>
        <v>39657</v>
      </c>
      <c r="B80" s="19"/>
      <c r="C80" s="22">
        <f t="shared" si="3"/>
        <v>108234.24862458381</v>
      </c>
      <c r="D80" s="21">
        <f t="shared" si="4"/>
        <v>5.208333333333333E-3</v>
      </c>
      <c r="E80" s="22">
        <f t="shared" si="5"/>
        <v>563.72004491970733</v>
      </c>
      <c r="F80" s="22">
        <f t="shared" si="6"/>
        <v>108797.96866950352</v>
      </c>
      <c r="G80" s="22"/>
      <c r="H80" s="22">
        <f t="shared" si="17"/>
        <v>-657</v>
      </c>
      <c r="I80" s="23">
        <f t="shared" si="18"/>
        <v>38105.490321980993</v>
      </c>
      <c r="K80" s="34">
        <f t="shared" si="23"/>
        <v>563.72004491970733</v>
      </c>
      <c r="L80" s="34">
        <f t="shared" si="24"/>
        <v>-563.72004491970733</v>
      </c>
      <c r="N80" s="34">
        <f t="shared" si="25"/>
        <v>657</v>
      </c>
      <c r="O80" s="34">
        <f t="shared" si="26"/>
        <v>-657</v>
      </c>
      <c r="Q80" s="88">
        <f t="shared" si="19"/>
        <v>41514</v>
      </c>
      <c r="R80" s="19"/>
      <c r="S80" s="20">
        <f t="shared" si="20"/>
        <v>237323.87924133413</v>
      </c>
      <c r="T80" s="21">
        <f t="shared" si="10"/>
        <v>5.208333333333333E-3</v>
      </c>
      <c r="U80" s="22">
        <f t="shared" si="11"/>
        <v>1236.0618710486151</v>
      </c>
      <c r="V80" s="22">
        <f t="shared" si="31"/>
        <v>238559.94111238274</v>
      </c>
      <c r="W80" s="22"/>
      <c r="X80" s="22">
        <f t="shared" si="21"/>
        <v>-2226.0833333333335</v>
      </c>
      <c r="Y80" s="23">
        <f t="shared" si="22"/>
        <v>34853.194779833211</v>
      </c>
      <c r="Z80" s="54"/>
      <c r="AA80" s="34">
        <f t="shared" si="27"/>
        <v>1236.0618710486151</v>
      </c>
      <c r="AB80" s="34">
        <f t="shared" si="28"/>
        <v>-1236.0618710486151</v>
      </c>
      <c r="AD80" s="34">
        <f t="shared" si="29"/>
        <v>2226.0833333333335</v>
      </c>
      <c r="AE80" s="34">
        <f t="shared" si="30"/>
        <v>-2226.0833333333335</v>
      </c>
    </row>
    <row r="81" spans="1:31" x14ac:dyDescent="0.25">
      <c r="A81" s="88">
        <f t="shared" si="16"/>
        <v>39688</v>
      </c>
      <c r="B81" s="19"/>
      <c r="C81" s="22">
        <f t="shared" si="3"/>
        <v>108797.96866950352</v>
      </c>
      <c r="D81" s="21">
        <f t="shared" si="4"/>
        <v>5.208333333333333E-3</v>
      </c>
      <c r="E81" s="22">
        <f t="shared" si="5"/>
        <v>566.65608682033076</v>
      </c>
      <c r="F81" s="22">
        <f t="shared" si="6"/>
        <v>109364.62475632386</v>
      </c>
      <c r="G81" s="22"/>
      <c r="H81" s="22">
        <f t="shared" si="17"/>
        <v>-657</v>
      </c>
      <c r="I81" s="23">
        <f t="shared" si="18"/>
        <v>37448.490321980993</v>
      </c>
      <c r="K81" s="34">
        <f t="shared" si="23"/>
        <v>566.65608682033076</v>
      </c>
      <c r="L81" s="34">
        <f t="shared" si="24"/>
        <v>-566.65608682033076</v>
      </c>
      <c r="N81" s="34">
        <f t="shared" si="25"/>
        <v>657</v>
      </c>
      <c r="O81" s="34">
        <f t="shared" si="26"/>
        <v>-657</v>
      </c>
      <c r="Q81" s="88">
        <f t="shared" si="19"/>
        <v>41545</v>
      </c>
      <c r="R81" s="19"/>
      <c r="S81" s="20">
        <f t="shared" si="20"/>
        <v>238559.94111238274</v>
      </c>
      <c r="T81" s="21">
        <f t="shared" si="10"/>
        <v>5.208333333333333E-3</v>
      </c>
      <c r="U81" s="22">
        <f t="shared" si="11"/>
        <v>1242.4996932936601</v>
      </c>
      <c r="V81" s="22">
        <f t="shared" si="31"/>
        <v>239802.44080567639</v>
      </c>
      <c r="W81" s="22"/>
      <c r="X81" s="22">
        <f t="shared" si="21"/>
        <v>-2226.0833333333335</v>
      </c>
      <c r="Y81" s="23">
        <f t="shared" si="22"/>
        <v>32627.111446499879</v>
      </c>
      <c r="Z81" s="54"/>
      <c r="AA81" s="34">
        <f t="shared" si="27"/>
        <v>1242.4996932936601</v>
      </c>
      <c r="AB81" s="34">
        <f t="shared" si="28"/>
        <v>-1242.4996932936601</v>
      </c>
      <c r="AD81" s="34">
        <f t="shared" si="29"/>
        <v>2226.0833333333335</v>
      </c>
      <c r="AE81" s="34">
        <f t="shared" si="30"/>
        <v>-2226.0833333333335</v>
      </c>
    </row>
    <row r="82" spans="1:31" x14ac:dyDescent="0.25">
      <c r="A82" s="88">
        <f t="shared" si="16"/>
        <v>39719</v>
      </c>
      <c r="B82" s="19"/>
      <c r="C82" s="22">
        <f t="shared" si="3"/>
        <v>109364.62475632386</v>
      </c>
      <c r="D82" s="21">
        <f t="shared" si="4"/>
        <v>5.208333333333333E-3</v>
      </c>
      <c r="E82" s="22">
        <f t="shared" si="5"/>
        <v>569.60742060585335</v>
      </c>
      <c r="F82" s="22">
        <f t="shared" si="6"/>
        <v>109934.23217692971</v>
      </c>
      <c r="G82" s="22"/>
      <c r="H82" s="22">
        <f t="shared" si="17"/>
        <v>-657</v>
      </c>
      <c r="I82" s="23">
        <f t="shared" si="18"/>
        <v>36791.490321980993</v>
      </c>
      <c r="K82" s="34">
        <f t="shared" si="23"/>
        <v>569.60742060585335</v>
      </c>
      <c r="L82" s="34">
        <f t="shared" si="24"/>
        <v>-569.60742060585335</v>
      </c>
      <c r="N82" s="34">
        <f t="shared" si="25"/>
        <v>657</v>
      </c>
      <c r="O82" s="34">
        <f t="shared" si="26"/>
        <v>-657</v>
      </c>
      <c r="Q82" s="88">
        <f t="shared" si="19"/>
        <v>41575</v>
      </c>
      <c r="R82" s="19"/>
      <c r="S82" s="20">
        <f t="shared" si="20"/>
        <v>239802.44080567639</v>
      </c>
      <c r="T82" s="21">
        <f t="shared" si="10"/>
        <v>5.208333333333333E-3</v>
      </c>
      <c r="U82" s="22">
        <f t="shared" si="11"/>
        <v>1248.9710458628979</v>
      </c>
      <c r="V82" s="22">
        <f t="shared" si="31"/>
        <v>241051.41185153928</v>
      </c>
      <c r="W82" s="22"/>
      <c r="X82" s="22">
        <f t="shared" si="21"/>
        <v>-2226.0833333333335</v>
      </c>
      <c r="Y82" s="23">
        <f t="shared" si="22"/>
        <v>30401.028113166547</v>
      </c>
      <c r="Z82" s="54"/>
      <c r="AA82" s="34">
        <f t="shared" si="27"/>
        <v>1248.9710458628979</v>
      </c>
      <c r="AB82" s="34">
        <f t="shared" si="28"/>
        <v>-1248.9710458628979</v>
      </c>
      <c r="AD82" s="34">
        <f t="shared" si="29"/>
        <v>2226.0833333333335</v>
      </c>
      <c r="AE82" s="34">
        <f t="shared" si="30"/>
        <v>-2226.0833333333335</v>
      </c>
    </row>
    <row r="83" spans="1:31" x14ac:dyDescent="0.25">
      <c r="A83" s="88">
        <f t="shared" si="16"/>
        <v>39749</v>
      </c>
      <c r="B83" s="19"/>
      <c r="C83" s="22">
        <f t="shared" si="3"/>
        <v>109934.23217692971</v>
      </c>
      <c r="D83" s="21">
        <f t="shared" si="4"/>
        <v>5.208333333333333E-3</v>
      </c>
      <c r="E83" s="22">
        <f t="shared" si="5"/>
        <v>572.57412592150888</v>
      </c>
      <c r="F83" s="22">
        <f t="shared" si="6"/>
        <v>110506.80630285123</v>
      </c>
      <c r="G83" s="22"/>
      <c r="H83" s="22">
        <f t="shared" si="17"/>
        <v>-657</v>
      </c>
      <c r="I83" s="23">
        <f t="shared" si="18"/>
        <v>36134.490321980993</v>
      </c>
      <c r="K83" s="34">
        <f t="shared" si="23"/>
        <v>572.57412592150888</v>
      </c>
      <c r="L83" s="34">
        <f t="shared" si="24"/>
        <v>-572.57412592150888</v>
      </c>
      <c r="N83" s="34">
        <f t="shared" si="25"/>
        <v>657</v>
      </c>
      <c r="O83" s="34">
        <f t="shared" si="26"/>
        <v>-657</v>
      </c>
      <c r="Q83" s="88">
        <f t="shared" si="19"/>
        <v>41606</v>
      </c>
      <c r="R83" s="19"/>
      <c r="S83" s="20">
        <f t="shared" si="20"/>
        <v>241051.41185153928</v>
      </c>
      <c r="T83" s="21">
        <f t="shared" si="10"/>
        <v>5.208333333333333E-3</v>
      </c>
      <c r="U83" s="22">
        <f t="shared" si="11"/>
        <v>1255.4761033934337</v>
      </c>
      <c r="V83" s="22">
        <f t="shared" si="31"/>
        <v>242306.8879549327</v>
      </c>
      <c r="W83" s="22"/>
      <c r="X83" s="22">
        <f t="shared" si="21"/>
        <v>-2226.0833333333335</v>
      </c>
      <c r="Y83" s="23">
        <f t="shared" si="22"/>
        <v>28174.944779833215</v>
      </c>
      <c r="Z83" s="54"/>
      <c r="AA83" s="34">
        <f t="shared" si="27"/>
        <v>1255.4761033934337</v>
      </c>
      <c r="AB83" s="34">
        <f t="shared" si="28"/>
        <v>-1255.4761033934337</v>
      </c>
      <c r="AD83" s="34">
        <f t="shared" si="29"/>
        <v>2226.0833333333335</v>
      </c>
      <c r="AE83" s="34">
        <f t="shared" si="30"/>
        <v>-2226.0833333333335</v>
      </c>
    </row>
    <row r="84" spans="1:31" x14ac:dyDescent="0.25">
      <c r="A84" s="88">
        <f t="shared" si="16"/>
        <v>39780</v>
      </c>
      <c r="B84" s="19"/>
      <c r="C84" s="22">
        <f t="shared" si="3"/>
        <v>110506.80630285123</v>
      </c>
      <c r="D84" s="21">
        <f t="shared" ref="D84:D178" si="32">$C$12/12</f>
        <v>5.208333333333333E-3</v>
      </c>
      <c r="E84" s="22">
        <f t="shared" ref="E84:E144" si="33">C84*D84</f>
        <v>575.55628282735006</v>
      </c>
      <c r="F84" s="22">
        <f t="shared" ref="F84:F144" si="34">E84+C84</f>
        <v>111082.36258567858</v>
      </c>
      <c r="G84" s="22"/>
      <c r="H84" s="22">
        <f t="shared" si="17"/>
        <v>-657</v>
      </c>
      <c r="I84" s="23">
        <f t="shared" si="18"/>
        <v>35477.490321980993</v>
      </c>
      <c r="K84" s="34">
        <f t="shared" si="23"/>
        <v>575.55628282735006</v>
      </c>
      <c r="L84" s="34">
        <f t="shared" si="24"/>
        <v>-575.55628282735006</v>
      </c>
      <c r="N84" s="34">
        <f t="shared" si="25"/>
        <v>657</v>
      </c>
      <c r="O84" s="34">
        <f t="shared" si="26"/>
        <v>-657</v>
      </c>
      <c r="Q84" s="88">
        <f t="shared" si="19"/>
        <v>41636</v>
      </c>
      <c r="R84" s="19"/>
      <c r="S84" s="20">
        <f t="shared" si="20"/>
        <v>242306.8879549327</v>
      </c>
      <c r="T84" s="21">
        <f t="shared" ref="T84:T147" si="35">$S$12/12</f>
        <v>5.208333333333333E-3</v>
      </c>
      <c r="U84" s="22">
        <f t="shared" ref="U84:U134" si="36">S84*T84</f>
        <v>1262.015041431941</v>
      </c>
      <c r="V84" s="22">
        <f t="shared" si="31"/>
        <v>243568.90299636463</v>
      </c>
      <c r="W84" s="22"/>
      <c r="X84" s="22">
        <f t="shared" si="21"/>
        <v>-2226.0833333333335</v>
      </c>
      <c r="Y84" s="23">
        <f t="shared" si="22"/>
        <v>25948.861446499883</v>
      </c>
      <c r="Z84" s="54"/>
      <c r="AA84" s="34">
        <f t="shared" si="27"/>
        <v>1262.015041431941</v>
      </c>
      <c r="AB84" s="34">
        <f t="shared" si="28"/>
        <v>-1262.015041431941</v>
      </c>
      <c r="AD84" s="34">
        <f t="shared" si="29"/>
        <v>2226.0833333333335</v>
      </c>
      <c r="AE84" s="34">
        <f t="shared" si="30"/>
        <v>-2226.0833333333335</v>
      </c>
    </row>
    <row r="85" spans="1:31" x14ac:dyDescent="0.25">
      <c r="A85" s="88">
        <f t="shared" ref="A85:A144" si="37">EDATE(A84,1)</f>
        <v>39810</v>
      </c>
      <c r="B85" s="19"/>
      <c r="C85" s="22">
        <f t="shared" si="3"/>
        <v>111082.36258567858</v>
      </c>
      <c r="D85" s="21">
        <f t="shared" si="32"/>
        <v>5.208333333333333E-3</v>
      </c>
      <c r="E85" s="22">
        <f t="shared" si="33"/>
        <v>578.55397180040927</v>
      </c>
      <c r="F85" s="22">
        <f t="shared" si="34"/>
        <v>111660.91655747899</v>
      </c>
      <c r="G85" s="22"/>
      <c r="H85" s="22">
        <f t="shared" ref="H85:H148" si="38">IF(I84&gt;ABS(H84),H84,-I84)</f>
        <v>-657</v>
      </c>
      <c r="I85" s="23">
        <f t="shared" ref="I85:I148" si="39">I84+H85</f>
        <v>34820.490321980993</v>
      </c>
      <c r="K85" s="34">
        <f t="shared" si="23"/>
        <v>578.55397180040927</v>
      </c>
      <c r="L85" s="34">
        <f t="shared" si="24"/>
        <v>-578.55397180040927</v>
      </c>
      <c r="N85" s="34">
        <f t="shared" si="25"/>
        <v>657</v>
      </c>
      <c r="O85" s="34">
        <f t="shared" si="26"/>
        <v>-657</v>
      </c>
      <c r="Q85" s="88">
        <f t="shared" ref="Q85:Q134" si="40">EDATE(Q84,1)</f>
        <v>41667</v>
      </c>
      <c r="R85" s="19"/>
      <c r="S85" s="20">
        <f t="shared" ref="S85:S134" si="41">V84</f>
        <v>243568.90299636463</v>
      </c>
      <c r="T85" s="21">
        <f t="shared" si="35"/>
        <v>5.208333333333333E-3</v>
      </c>
      <c r="U85" s="22">
        <f t="shared" si="36"/>
        <v>1268.588036439399</v>
      </c>
      <c r="V85" s="22">
        <f t="shared" si="31"/>
        <v>244837.49103280404</v>
      </c>
      <c r="W85" s="22"/>
      <c r="X85" s="22">
        <f t="shared" ref="X85:X134" si="42">IF(Y84&gt;ABS(X84),X84,-Y84)</f>
        <v>-2226.0833333333335</v>
      </c>
      <c r="Y85" s="23">
        <f t="shared" ref="Y85:Y134" si="43">Y84+X85</f>
        <v>23722.778113166551</v>
      </c>
      <c r="Z85" s="54"/>
      <c r="AA85" s="34">
        <f t="shared" si="27"/>
        <v>1268.588036439399</v>
      </c>
      <c r="AB85" s="34">
        <f t="shared" si="28"/>
        <v>-1268.588036439399</v>
      </c>
      <c r="AD85" s="34">
        <f t="shared" si="29"/>
        <v>2226.0833333333335</v>
      </c>
      <c r="AE85" s="34">
        <f t="shared" si="30"/>
        <v>-2226.0833333333335</v>
      </c>
    </row>
    <row r="86" spans="1:31" x14ac:dyDescent="0.25">
      <c r="A86" s="88">
        <f t="shared" si="37"/>
        <v>39841</v>
      </c>
      <c r="B86" s="19"/>
      <c r="C86" s="22">
        <f t="shared" si="3"/>
        <v>111660.91655747899</v>
      </c>
      <c r="D86" s="21">
        <f t="shared" si="32"/>
        <v>5.208333333333333E-3</v>
      </c>
      <c r="E86" s="22">
        <f t="shared" si="33"/>
        <v>581.56727373686977</v>
      </c>
      <c r="F86" s="22">
        <f t="shared" si="34"/>
        <v>112242.48383121587</v>
      </c>
      <c r="G86" s="22"/>
      <c r="H86" s="22">
        <f t="shared" si="38"/>
        <v>-657</v>
      </c>
      <c r="I86" s="23">
        <f t="shared" si="39"/>
        <v>34163.490321980993</v>
      </c>
      <c r="K86" s="34">
        <f t="shared" si="23"/>
        <v>581.56727373686977</v>
      </c>
      <c r="L86" s="34">
        <f t="shared" si="24"/>
        <v>-581.56727373686977</v>
      </c>
      <c r="N86" s="34">
        <f t="shared" si="25"/>
        <v>657</v>
      </c>
      <c r="O86" s="34">
        <f t="shared" si="26"/>
        <v>-657</v>
      </c>
      <c r="Q86" s="88">
        <f t="shared" si="40"/>
        <v>41698</v>
      </c>
      <c r="R86" s="19"/>
      <c r="S86" s="20">
        <f t="shared" si="41"/>
        <v>244837.49103280404</v>
      </c>
      <c r="T86" s="21">
        <f t="shared" si="35"/>
        <v>5.208333333333333E-3</v>
      </c>
      <c r="U86" s="22">
        <f t="shared" si="36"/>
        <v>1275.1952657958543</v>
      </c>
      <c r="V86" s="22">
        <f t="shared" si="31"/>
        <v>246112.6862985999</v>
      </c>
      <c r="W86" s="22"/>
      <c r="X86" s="22">
        <f t="shared" si="42"/>
        <v>-2226.0833333333335</v>
      </c>
      <c r="Y86" s="23">
        <f t="shared" si="43"/>
        <v>21496.694779833218</v>
      </c>
      <c r="Z86" s="54"/>
      <c r="AA86" s="34">
        <f t="shared" si="27"/>
        <v>1275.1952657958543</v>
      </c>
      <c r="AB86" s="34">
        <f t="shared" si="28"/>
        <v>-1275.1952657958543</v>
      </c>
      <c r="AD86" s="34">
        <f t="shared" si="29"/>
        <v>2226.0833333333335</v>
      </c>
      <c r="AE86" s="34">
        <f t="shared" si="30"/>
        <v>-2226.0833333333335</v>
      </c>
    </row>
    <row r="87" spans="1:31" x14ac:dyDescent="0.25">
      <c r="A87" s="88">
        <f t="shared" si="37"/>
        <v>39872</v>
      </c>
      <c r="B87" s="19"/>
      <c r="C87" s="22">
        <f t="shared" si="3"/>
        <v>112242.48383121587</v>
      </c>
      <c r="D87" s="21">
        <f t="shared" si="32"/>
        <v>5.208333333333333E-3</v>
      </c>
      <c r="E87" s="22">
        <f t="shared" si="33"/>
        <v>584.59626995424924</v>
      </c>
      <c r="F87" s="22">
        <f t="shared" si="34"/>
        <v>112827.08010117011</v>
      </c>
      <c r="G87" s="22"/>
      <c r="H87" s="22">
        <f t="shared" si="38"/>
        <v>-657</v>
      </c>
      <c r="I87" s="23">
        <f t="shared" si="39"/>
        <v>33506.490321980993</v>
      </c>
      <c r="K87" s="34">
        <f t="shared" si="23"/>
        <v>584.59626995424924</v>
      </c>
      <c r="L87" s="34">
        <f t="shared" si="24"/>
        <v>-584.59626995424924</v>
      </c>
      <c r="N87" s="34">
        <f t="shared" si="25"/>
        <v>657</v>
      </c>
      <c r="O87" s="34">
        <f t="shared" si="26"/>
        <v>-657</v>
      </c>
      <c r="Q87" s="88">
        <f t="shared" si="40"/>
        <v>41726</v>
      </c>
      <c r="R87" s="19"/>
      <c r="S87" s="20">
        <f t="shared" si="41"/>
        <v>246112.6862985999</v>
      </c>
      <c r="T87" s="21">
        <f t="shared" si="35"/>
        <v>5.208333333333333E-3</v>
      </c>
      <c r="U87" s="22">
        <f t="shared" si="36"/>
        <v>1281.8369078052078</v>
      </c>
      <c r="V87" s="22">
        <f t="shared" si="31"/>
        <v>247394.52320640511</v>
      </c>
      <c r="W87" s="22"/>
      <c r="X87" s="22">
        <f t="shared" si="42"/>
        <v>-2226.0833333333335</v>
      </c>
      <c r="Y87" s="23">
        <f t="shared" si="43"/>
        <v>19270.611446499886</v>
      </c>
      <c r="Z87" s="54"/>
      <c r="AA87" s="34">
        <f t="shared" si="27"/>
        <v>1281.8369078052078</v>
      </c>
      <c r="AB87" s="34">
        <f t="shared" si="28"/>
        <v>-1281.8369078052078</v>
      </c>
      <c r="AD87" s="34">
        <f t="shared" si="29"/>
        <v>2226.0833333333335</v>
      </c>
      <c r="AE87" s="34">
        <f t="shared" si="30"/>
        <v>-2226.0833333333335</v>
      </c>
    </row>
    <row r="88" spans="1:31" x14ac:dyDescent="0.25">
      <c r="A88" s="88">
        <f t="shared" si="37"/>
        <v>39900</v>
      </c>
      <c r="B88" s="19"/>
      <c r="C88" s="22">
        <f t="shared" si="3"/>
        <v>112827.08010117011</v>
      </c>
      <c r="D88" s="21">
        <f t="shared" si="32"/>
        <v>5.208333333333333E-3</v>
      </c>
      <c r="E88" s="22">
        <f t="shared" si="33"/>
        <v>587.64104219359433</v>
      </c>
      <c r="F88" s="22">
        <f t="shared" si="34"/>
        <v>113414.72114336371</v>
      </c>
      <c r="G88" s="22"/>
      <c r="H88" s="22">
        <f t="shared" si="38"/>
        <v>-657</v>
      </c>
      <c r="I88" s="23">
        <f t="shared" si="39"/>
        <v>32849.490321980993</v>
      </c>
      <c r="K88" s="34">
        <f t="shared" si="23"/>
        <v>587.64104219359433</v>
      </c>
      <c r="L88" s="34">
        <f t="shared" si="24"/>
        <v>-587.64104219359433</v>
      </c>
      <c r="N88" s="34">
        <f t="shared" si="25"/>
        <v>657</v>
      </c>
      <c r="O88" s="34">
        <f t="shared" si="26"/>
        <v>-657</v>
      </c>
      <c r="Q88" s="88">
        <f t="shared" si="40"/>
        <v>41757</v>
      </c>
      <c r="R88" s="19"/>
      <c r="S88" s="20">
        <f t="shared" si="41"/>
        <v>247394.52320640511</v>
      </c>
      <c r="T88" s="21">
        <f t="shared" si="35"/>
        <v>5.208333333333333E-3</v>
      </c>
      <c r="U88" s="22">
        <f t="shared" si="36"/>
        <v>1288.5131417000266</v>
      </c>
      <c r="V88" s="22">
        <f t="shared" si="31"/>
        <v>248683.03634810515</v>
      </c>
      <c r="W88" s="22"/>
      <c r="X88" s="22">
        <f t="shared" si="42"/>
        <v>-2226.0833333333335</v>
      </c>
      <c r="Y88" s="23">
        <f t="shared" si="43"/>
        <v>17044.528113166554</v>
      </c>
      <c r="Z88" s="54"/>
      <c r="AA88" s="34">
        <f t="shared" si="27"/>
        <v>1288.5131417000266</v>
      </c>
      <c r="AB88" s="34">
        <f t="shared" si="28"/>
        <v>-1288.5131417000266</v>
      </c>
      <c r="AD88" s="34">
        <f t="shared" si="29"/>
        <v>2226.0833333333335</v>
      </c>
      <c r="AE88" s="34">
        <f t="shared" si="30"/>
        <v>-2226.0833333333335</v>
      </c>
    </row>
    <row r="89" spans="1:31" x14ac:dyDescent="0.25">
      <c r="A89" s="88">
        <f t="shared" si="37"/>
        <v>39931</v>
      </c>
      <c r="B89" s="19"/>
      <c r="C89" s="22">
        <f t="shared" si="3"/>
        <v>113414.72114336371</v>
      </c>
      <c r="D89" s="21">
        <f t="shared" si="32"/>
        <v>5.208333333333333E-3</v>
      </c>
      <c r="E89" s="22">
        <f t="shared" si="33"/>
        <v>590.70167262168593</v>
      </c>
      <c r="F89" s="22">
        <f t="shared" si="34"/>
        <v>114005.4228159854</v>
      </c>
      <c r="G89" s="22"/>
      <c r="H89" s="22">
        <f t="shared" si="38"/>
        <v>-657</v>
      </c>
      <c r="I89" s="23">
        <f t="shared" si="39"/>
        <v>32192.490321980993</v>
      </c>
      <c r="K89" s="34">
        <f t="shared" si="23"/>
        <v>590.70167262168593</v>
      </c>
      <c r="L89" s="34">
        <f t="shared" si="24"/>
        <v>-590.70167262168593</v>
      </c>
      <c r="N89" s="34">
        <f t="shared" si="25"/>
        <v>657</v>
      </c>
      <c r="O89" s="34">
        <f t="shared" si="26"/>
        <v>-657</v>
      </c>
      <c r="Q89" s="88">
        <f t="shared" si="40"/>
        <v>41787</v>
      </c>
      <c r="R89" s="19"/>
      <c r="S89" s="20">
        <f t="shared" si="41"/>
        <v>248683.03634810515</v>
      </c>
      <c r="T89" s="21">
        <f t="shared" si="35"/>
        <v>5.208333333333333E-3</v>
      </c>
      <c r="U89" s="22">
        <f t="shared" si="36"/>
        <v>1295.224147646381</v>
      </c>
      <c r="V89" s="22">
        <f t="shared" si="31"/>
        <v>249978.26049575151</v>
      </c>
      <c r="W89" s="22"/>
      <c r="X89" s="22">
        <f t="shared" si="42"/>
        <v>-2226.0833333333335</v>
      </c>
      <c r="Y89" s="23">
        <f t="shared" si="43"/>
        <v>14818.44477983322</v>
      </c>
      <c r="Z89" s="54"/>
      <c r="AA89" s="34">
        <f t="shared" si="27"/>
        <v>1295.224147646381</v>
      </c>
      <c r="AB89" s="34">
        <f t="shared" si="28"/>
        <v>-1295.224147646381</v>
      </c>
      <c r="AD89" s="34">
        <f t="shared" si="29"/>
        <v>2226.0833333333335</v>
      </c>
      <c r="AE89" s="34">
        <f t="shared" si="30"/>
        <v>-2226.0833333333335</v>
      </c>
    </row>
    <row r="90" spans="1:31" x14ac:dyDescent="0.25">
      <c r="A90" s="88">
        <f t="shared" si="37"/>
        <v>39961</v>
      </c>
      <c r="B90" s="19"/>
      <c r="C90" s="22">
        <f t="shared" si="3"/>
        <v>114005.4228159854</v>
      </c>
      <c r="D90" s="21">
        <f t="shared" si="32"/>
        <v>5.208333333333333E-3</v>
      </c>
      <c r="E90" s="22">
        <f t="shared" si="33"/>
        <v>593.77824383325719</v>
      </c>
      <c r="F90" s="22">
        <f t="shared" si="34"/>
        <v>114599.20105981865</v>
      </c>
      <c r="G90" s="22"/>
      <c r="H90" s="22">
        <f t="shared" si="38"/>
        <v>-657</v>
      </c>
      <c r="I90" s="23">
        <f t="shared" si="39"/>
        <v>31535.490321980993</v>
      </c>
      <c r="K90" s="34">
        <f t="shared" si="23"/>
        <v>593.77824383325719</v>
      </c>
      <c r="L90" s="34">
        <f t="shared" si="24"/>
        <v>-593.77824383325719</v>
      </c>
      <c r="N90" s="34">
        <f t="shared" si="25"/>
        <v>657</v>
      </c>
      <c r="O90" s="34">
        <f t="shared" si="26"/>
        <v>-657</v>
      </c>
      <c r="Q90" s="88">
        <f t="shared" si="40"/>
        <v>41818</v>
      </c>
      <c r="R90" s="19"/>
      <c r="S90" s="20">
        <f t="shared" si="41"/>
        <v>249978.26049575151</v>
      </c>
      <c r="T90" s="21">
        <f t="shared" si="35"/>
        <v>5.208333333333333E-3</v>
      </c>
      <c r="U90" s="22">
        <f t="shared" si="36"/>
        <v>1301.9701067487058</v>
      </c>
      <c r="V90" s="22">
        <f t="shared" si="31"/>
        <v>251280.23060250023</v>
      </c>
      <c r="W90" s="22"/>
      <c r="X90" s="22">
        <f t="shared" si="42"/>
        <v>-2226.0833333333335</v>
      </c>
      <c r="Y90" s="23">
        <f t="shared" si="43"/>
        <v>12592.361446499886</v>
      </c>
      <c r="Z90" s="54"/>
      <c r="AA90" s="34">
        <f t="shared" si="27"/>
        <v>1301.9701067487058</v>
      </c>
      <c r="AB90" s="34">
        <f t="shared" si="28"/>
        <v>-1301.9701067487058</v>
      </c>
      <c r="AD90" s="34">
        <f t="shared" si="29"/>
        <v>2226.0833333333335</v>
      </c>
      <c r="AE90" s="34">
        <f t="shared" si="30"/>
        <v>-2226.0833333333335</v>
      </c>
    </row>
    <row r="91" spans="1:31" x14ac:dyDescent="0.25">
      <c r="A91" s="88">
        <f t="shared" si="37"/>
        <v>39992</v>
      </c>
      <c r="B91" s="19"/>
      <c r="C91" s="22">
        <f t="shared" si="3"/>
        <v>114599.20105981865</v>
      </c>
      <c r="D91" s="21">
        <f t="shared" si="32"/>
        <v>5.208333333333333E-3</v>
      </c>
      <c r="E91" s="22">
        <f t="shared" si="33"/>
        <v>596.87083885322204</v>
      </c>
      <c r="F91" s="22">
        <f t="shared" si="34"/>
        <v>115196.07189867187</v>
      </c>
      <c r="G91" s="22"/>
      <c r="H91" s="22">
        <f t="shared" si="38"/>
        <v>-657</v>
      </c>
      <c r="I91" s="23">
        <f t="shared" si="39"/>
        <v>30878.490321980993</v>
      </c>
      <c r="K91" s="34">
        <f t="shared" si="23"/>
        <v>596.87083885322204</v>
      </c>
      <c r="L91" s="34">
        <f t="shared" si="24"/>
        <v>-596.87083885322204</v>
      </c>
      <c r="N91" s="34">
        <f t="shared" si="25"/>
        <v>657</v>
      </c>
      <c r="O91" s="34">
        <f t="shared" si="26"/>
        <v>-657</v>
      </c>
      <c r="Q91" s="88">
        <f t="shared" si="40"/>
        <v>41848</v>
      </c>
      <c r="R91" s="19"/>
      <c r="S91" s="20">
        <f t="shared" si="41"/>
        <v>251280.23060250023</v>
      </c>
      <c r="T91" s="21">
        <f t="shared" si="35"/>
        <v>5.208333333333333E-3</v>
      </c>
      <c r="U91" s="22">
        <f t="shared" si="36"/>
        <v>1308.7512010546886</v>
      </c>
      <c r="V91" s="22">
        <f t="shared" si="31"/>
        <v>252588.98180355493</v>
      </c>
      <c r="W91" s="22"/>
      <c r="X91" s="22">
        <f t="shared" si="42"/>
        <v>-2226.0833333333335</v>
      </c>
      <c r="Y91" s="23">
        <f t="shared" si="43"/>
        <v>10366.278113166552</v>
      </c>
      <c r="Z91" s="54"/>
      <c r="AA91" s="34">
        <f t="shared" si="27"/>
        <v>1308.7512010546886</v>
      </c>
      <c r="AB91" s="34">
        <f t="shared" si="28"/>
        <v>-1308.7512010546886</v>
      </c>
      <c r="AD91" s="34">
        <f t="shared" si="29"/>
        <v>2226.0833333333335</v>
      </c>
      <c r="AE91" s="34">
        <f t="shared" si="30"/>
        <v>-2226.0833333333335</v>
      </c>
    </row>
    <row r="92" spans="1:31" x14ac:dyDescent="0.25">
      <c r="A92" s="88">
        <f t="shared" si="37"/>
        <v>40022</v>
      </c>
      <c r="B92" s="19"/>
      <c r="C92" s="22">
        <f t="shared" si="3"/>
        <v>115196.07189867187</v>
      </c>
      <c r="D92" s="21">
        <f t="shared" si="32"/>
        <v>5.208333333333333E-3</v>
      </c>
      <c r="E92" s="22">
        <f t="shared" si="33"/>
        <v>599.97954113891592</v>
      </c>
      <c r="F92" s="22">
        <f t="shared" si="34"/>
        <v>115796.05143981079</v>
      </c>
      <c r="G92" s="22"/>
      <c r="H92" s="22">
        <f t="shared" si="38"/>
        <v>-657</v>
      </c>
      <c r="I92" s="23">
        <f t="shared" si="39"/>
        <v>30221.490321980993</v>
      </c>
      <c r="K92" s="34">
        <f t="shared" si="23"/>
        <v>599.97954113891592</v>
      </c>
      <c r="L92" s="34">
        <f t="shared" si="24"/>
        <v>-599.97954113891592</v>
      </c>
      <c r="N92" s="34">
        <f t="shared" si="25"/>
        <v>657</v>
      </c>
      <c r="O92" s="34">
        <f t="shared" si="26"/>
        <v>-657</v>
      </c>
      <c r="Q92" s="88">
        <f t="shared" si="40"/>
        <v>41879</v>
      </c>
      <c r="R92" s="19"/>
      <c r="S92" s="20">
        <f t="shared" si="41"/>
        <v>252588.98180355493</v>
      </c>
      <c r="T92" s="21">
        <f t="shared" si="35"/>
        <v>5.208333333333333E-3</v>
      </c>
      <c r="U92" s="22">
        <f t="shared" si="36"/>
        <v>1315.5676135601818</v>
      </c>
      <c r="V92" s="22">
        <f t="shared" si="31"/>
        <v>253904.54941711511</v>
      </c>
      <c r="W92" s="22"/>
      <c r="X92" s="22">
        <f t="shared" si="42"/>
        <v>-2226.0833333333335</v>
      </c>
      <c r="Y92" s="23">
        <f t="shared" si="43"/>
        <v>8140.1947798332185</v>
      </c>
      <c r="Z92" s="54"/>
      <c r="AA92" s="34">
        <f t="shared" si="27"/>
        <v>1315.5676135601818</v>
      </c>
      <c r="AB92" s="34">
        <f t="shared" si="28"/>
        <v>-1315.5676135601818</v>
      </c>
      <c r="AD92" s="34">
        <f t="shared" si="29"/>
        <v>2226.0833333333335</v>
      </c>
      <c r="AE92" s="34">
        <f t="shared" si="30"/>
        <v>-2226.0833333333335</v>
      </c>
    </row>
    <row r="93" spans="1:31" x14ac:dyDescent="0.25">
      <c r="A93" s="88">
        <f t="shared" si="37"/>
        <v>40053</v>
      </c>
      <c r="B93" s="19"/>
      <c r="C93" s="22">
        <f t="shared" si="3"/>
        <v>115796.05143981079</v>
      </c>
      <c r="D93" s="21">
        <f t="shared" si="32"/>
        <v>5.208333333333333E-3</v>
      </c>
      <c r="E93" s="22">
        <f t="shared" si="33"/>
        <v>603.10443458234784</v>
      </c>
      <c r="F93" s="22">
        <f t="shared" si="34"/>
        <v>116399.15587439314</v>
      </c>
      <c r="G93" s="22"/>
      <c r="H93" s="22">
        <f t="shared" si="38"/>
        <v>-657</v>
      </c>
      <c r="I93" s="23">
        <f t="shared" si="39"/>
        <v>29564.490321980993</v>
      </c>
      <c r="K93" s="34">
        <f t="shared" si="23"/>
        <v>603.10443458234784</v>
      </c>
      <c r="L93" s="34">
        <f t="shared" si="24"/>
        <v>-603.10443458234784</v>
      </c>
      <c r="N93" s="34">
        <f t="shared" si="25"/>
        <v>657</v>
      </c>
      <c r="O93" s="34">
        <f t="shared" si="26"/>
        <v>-657</v>
      </c>
      <c r="Q93" s="88">
        <f t="shared" si="40"/>
        <v>41910</v>
      </c>
      <c r="R93" s="19"/>
      <c r="S93" s="20">
        <f t="shared" si="41"/>
        <v>253904.54941711511</v>
      </c>
      <c r="T93" s="21">
        <f t="shared" si="35"/>
        <v>5.208333333333333E-3</v>
      </c>
      <c r="U93" s="22">
        <f t="shared" si="36"/>
        <v>1322.4195282141411</v>
      </c>
      <c r="V93" s="22">
        <f t="shared" si="31"/>
        <v>255226.96894532925</v>
      </c>
      <c r="W93" s="22"/>
      <c r="X93" s="22">
        <f t="shared" si="42"/>
        <v>-2226.0833333333335</v>
      </c>
      <c r="Y93" s="23">
        <f t="shared" si="43"/>
        <v>5914.1114464998846</v>
      </c>
      <c r="Z93" s="54"/>
      <c r="AA93" s="34">
        <f t="shared" si="27"/>
        <v>1322.4195282141411</v>
      </c>
      <c r="AB93" s="34">
        <f t="shared" si="28"/>
        <v>-1322.4195282141411</v>
      </c>
      <c r="AD93" s="34">
        <f t="shared" si="29"/>
        <v>2226.0833333333335</v>
      </c>
      <c r="AE93" s="34">
        <f t="shared" si="30"/>
        <v>-2226.0833333333335</v>
      </c>
    </row>
    <row r="94" spans="1:31" x14ac:dyDescent="0.25">
      <c r="A94" s="88">
        <f t="shared" si="37"/>
        <v>40084</v>
      </c>
      <c r="B94" s="19"/>
      <c r="C94" s="22">
        <f t="shared" si="3"/>
        <v>116399.15587439314</v>
      </c>
      <c r="D94" s="21">
        <f t="shared" si="32"/>
        <v>5.208333333333333E-3</v>
      </c>
      <c r="E94" s="22">
        <f t="shared" si="33"/>
        <v>606.24560351246419</v>
      </c>
      <c r="F94" s="22">
        <f t="shared" si="34"/>
        <v>117005.4014779056</v>
      </c>
      <c r="G94" s="22"/>
      <c r="H94" s="22">
        <f t="shared" si="38"/>
        <v>-657</v>
      </c>
      <c r="I94" s="23">
        <f t="shared" si="39"/>
        <v>28907.490321980993</v>
      </c>
      <c r="K94" s="34">
        <f t="shared" si="23"/>
        <v>606.24560351246419</v>
      </c>
      <c r="L94" s="34">
        <f t="shared" si="24"/>
        <v>-606.24560351246419</v>
      </c>
      <c r="N94" s="34">
        <f t="shared" si="25"/>
        <v>657</v>
      </c>
      <c r="O94" s="34">
        <f t="shared" si="26"/>
        <v>-657</v>
      </c>
      <c r="Q94" s="88">
        <f t="shared" si="40"/>
        <v>41940</v>
      </c>
      <c r="R94" s="19"/>
      <c r="S94" s="20">
        <f t="shared" si="41"/>
        <v>255226.96894532925</v>
      </c>
      <c r="T94" s="21">
        <f t="shared" si="35"/>
        <v>5.208333333333333E-3</v>
      </c>
      <c r="U94" s="22">
        <f t="shared" si="36"/>
        <v>1329.3071299235899</v>
      </c>
      <c r="V94" s="22">
        <f t="shared" si="31"/>
        <v>256556.27607525286</v>
      </c>
      <c r="W94" s="22"/>
      <c r="X94" s="22">
        <f t="shared" si="42"/>
        <v>-2226.0833333333335</v>
      </c>
      <c r="Y94" s="23">
        <f t="shared" si="43"/>
        <v>3688.0281131665511</v>
      </c>
      <c r="Z94" s="54"/>
      <c r="AA94" s="34">
        <f t="shared" si="27"/>
        <v>1329.3071299235899</v>
      </c>
      <c r="AB94" s="34">
        <f t="shared" si="28"/>
        <v>-1329.3071299235899</v>
      </c>
      <c r="AD94" s="34">
        <f t="shared" si="29"/>
        <v>2226.0833333333335</v>
      </c>
      <c r="AE94" s="34">
        <f t="shared" si="30"/>
        <v>-2226.0833333333335</v>
      </c>
    </row>
    <row r="95" spans="1:31" x14ac:dyDescent="0.25">
      <c r="A95" s="88">
        <f t="shared" si="37"/>
        <v>40114</v>
      </c>
      <c r="B95" s="19"/>
      <c r="C95" s="22">
        <f t="shared" si="3"/>
        <v>117005.4014779056</v>
      </c>
      <c r="D95" s="21">
        <f t="shared" si="32"/>
        <v>5.208333333333333E-3</v>
      </c>
      <c r="E95" s="22">
        <f t="shared" si="33"/>
        <v>609.40313269742501</v>
      </c>
      <c r="F95" s="22">
        <f t="shared" si="34"/>
        <v>117614.80461060302</v>
      </c>
      <c r="G95" s="22"/>
      <c r="H95" s="22">
        <f t="shared" si="38"/>
        <v>-657</v>
      </c>
      <c r="I95" s="23">
        <f t="shared" si="39"/>
        <v>28250.490321980993</v>
      </c>
      <c r="K95" s="34">
        <f t="shared" si="23"/>
        <v>609.40313269742501</v>
      </c>
      <c r="L95" s="34">
        <f t="shared" si="24"/>
        <v>-609.40313269742501</v>
      </c>
      <c r="N95" s="34">
        <f t="shared" si="25"/>
        <v>657</v>
      </c>
      <c r="O95" s="34">
        <f t="shared" si="26"/>
        <v>-657</v>
      </c>
      <c r="Q95" s="88">
        <f t="shared" si="40"/>
        <v>41971</v>
      </c>
      <c r="R95" s="19"/>
      <c r="S95" s="20">
        <f t="shared" si="41"/>
        <v>256556.27607525286</v>
      </c>
      <c r="T95" s="21">
        <f t="shared" si="35"/>
        <v>5.208333333333333E-3</v>
      </c>
      <c r="U95" s="22">
        <f t="shared" si="36"/>
        <v>1336.2306045586085</v>
      </c>
      <c r="V95" s="22">
        <f t="shared" si="31"/>
        <v>257892.50667981146</v>
      </c>
      <c r="W95" s="22"/>
      <c r="X95" s="22">
        <f t="shared" si="42"/>
        <v>-2226.0833333333335</v>
      </c>
      <c r="Y95" s="23">
        <f t="shared" si="43"/>
        <v>1461.9447798332176</v>
      </c>
      <c r="Z95" s="54"/>
      <c r="AA95" s="34">
        <f t="shared" si="27"/>
        <v>1336.2306045586085</v>
      </c>
      <c r="AB95" s="34">
        <f t="shared" si="28"/>
        <v>-1336.2306045586085</v>
      </c>
      <c r="AD95" s="34">
        <f t="shared" si="29"/>
        <v>2226.0833333333335</v>
      </c>
      <c r="AE95" s="34">
        <f t="shared" si="30"/>
        <v>-2226.0833333333335</v>
      </c>
    </row>
    <row r="96" spans="1:31" x14ac:dyDescent="0.25">
      <c r="A96" s="88">
        <f t="shared" si="37"/>
        <v>40145</v>
      </c>
      <c r="B96" s="19"/>
      <c r="C96" s="22">
        <f t="shared" si="3"/>
        <v>117614.80461060302</v>
      </c>
      <c r="D96" s="21">
        <f t="shared" si="32"/>
        <v>5.208333333333333E-3</v>
      </c>
      <c r="E96" s="22">
        <f t="shared" si="33"/>
        <v>612.57710734689067</v>
      </c>
      <c r="F96" s="22">
        <f t="shared" si="34"/>
        <v>118227.38171794992</v>
      </c>
      <c r="G96" s="22"/>
      <c r="H96" s="22">
        <f t="shared" si="38"/>
        <v>-657</v>
      </c>
      <c r="I96" s="23">
        <f t="shared" si="39"/>
        <v>27593.490321980993</v>
      </c>
      <c r="K96" s="34">
        <f t="shared" si="23"/>
        <v>612.57710734689067</v>
      </c>
      <c r="L96" s="34">
        <f t="shared" si="24"/>
        <v>-612.57710734689067</v>
      </c>
      <c r="N96" s="34">
        <f t="shared" si="25"/>
        <v>657</v>
      </c>
      <c r="O96" s="34">
        <f t="shared" si="26"/>
        <v>-657</v>
      </c>
      <c r="Q96" s="88">
        <f t="shared" si="40"/>
        <v>42001</v>
      </c>
      <c r="R96" s="19"/>
      <c r="S96" s="20">
        <f t="shared" si="41"/>
        <v>257892.50667981146</v>
      </c>
      <c r="T96" s="21">
        <f t="shared" si="35"/>
        <v>5.208333333333333E-3</v>
      </c>
      <c r="U96" s="22">
        <f t="shared" si="36"/>
        <v>1343.1901389573513</v>
      </c>
      <c r="V96" s="22">
        <f t="shared" si="31"/>
        <v>259235.6968187688</v>
      </c>
      <c r="W96" s="22"/>
      <c r="X96" s="22">
        <f t="shared" si="42"/>
        <v>-1461.9447798332176</v>
      </c>
      <c r="Y96" s="23">
        <f t="shared" si="43"/>
        <v>0</v>
      </c>
      <c r="Z96" s="54"/>
      <c r="AA96" s="34">
        <f t="shared" si="27"/>
        <v>1343.1901389573513</v>
      </c>
      <c r="AB96" s="34">
        <f t="shared" si="28"/>
        <v>-1343.1901389573513</v>
      </c>
      <c r="AD96" s="34">
        <f t="shared" si="29"/>
        <v>1461.9447798332176</v>
      </c>
      <c r="AE96" s="34">
        <f t="shared" si="30"/>
        <v>-1461.9447798332176</v>
      </c>
    </row>
    <row r="97" spans="1:31" x14ac:dyDescent="0.25">
      <c r="A97" s="88">
        <f t="shared" si="37"/>
        <v>40175</v>
      </c>
      <c r="B97" s="19"/>
      <c r="C97" s="22">
        <f t="shared" si="3"/>
        <v>118227.38171794992</v>
      </c>
      <c r="D97" s="21">
        <f t="shared" si="32"/>
        <v>5.208333333333333E-3</v>
      </c>
      <c r="E97" s="22">
        <f t="shared" si="33"/>
        <v>615.76761311432244</v>
      </c>
      <c r="F97" s="22">
        <f t="shared" si="34"/>
        <v>118843.14933106424</v>
      </c>
      <c r="G97" s="22"/>
      <c r="H97" s="22">
        <f t="shared" si="38"/>
        <v>-657</v>
      </c>
      <c r="I97" s="23">
        <f t="shared" si="39"/>
        <v>26936.490321980993</v>
      </c>
      <c r="K97" s="34">
        <f t="shared" si="23"/>
        <v>615.76761311432244</v>
      </c>
      <c r="L97" s="34">
        <f t="shared" si="24"/>
        <v>-615.76761311432244</v>
      </c>
      <c r="N97" s="34">
        <f t="shared" si="25"/>
        <v>657</v>
      </c>
      <c r="O97" s="34">
        <f t="shared" si="26"/>
        <v>-657</v>
      </c>
      <c r="Q97" s="88">
        <f t="shared" si="40"/>
        <v>42032</v>
      </c>
      <c r="R97" s="19"/>
      <c r="S97" s="20">
        <f t="shared" si="41"/>
        <v>259235.6968187688</v>
      </c>
      <c r="T97" s="21">
        <f t="shared" si="35"/>
        <v>5.208333333333333E-3</v>
      </c>
      <c r="U97" s="22">
        <f t="shared" si="36"/>
        <v>1350.1859209310874</v>
      </c>
      <c r="V97" s="22">
        <f t="shared" si="31"/>
        <v>260585.88273969988</v>
      </c>
      <c r="W97" s="22"/>
      <c r="X97" s="22">
        <f t="shared" si="42"/>
        <v>0</v>
      </c>
      <c r="Y97" s="23">
        <f t="shared" si="43"/>
        <v>0</v>
      </c>
      <c r="Z97" s="54"/>
      <c r="AA97" s="34">
        <f t="shared" si="27"/>
        <v>1350.1859209310874</v>
      </c>
      <c r="AB97" s="34">
        <f t="shared" si="28"/>
        <v>-1350.1859209310874</v>
      </c>
      <c r="AD97" s="34">
        <f t="shared" si="29"/>
        <v>0</v>
      </c>
      <c r="AE97" s="34">
        <f t="shared" si="30"/>
        <v>0</v>
      </c>
    </row>
    <row r="98" spans="1:31" x14ac:dyDescent="0.25">
      <c r="A98" s="88">
        <f t="shared" si="37"/>
        <v>40206</v>
      </c>
      <c r="B98" s="19"/>
      <c r="C98" s="22">
        <f t="shared" si="3"/>
        <v>118843.14933106424</v>
      </c>
      <c r="D98" s="21">
        <f t="shared" si="32"/>
        <v>5.208333333333333E-3</v>
      </c>
      <c r="E98" s="22">
        <f t="shared" si="33"/>
        <v>618.97473609929284</v>
      </c>
      <c r="F98" s="22">
        <f t="shared" si="34"/>
        <v>119462.12406716353</v>
      </c>
      <c r="G98" s="22"/>
      <c r="H98" s="22">
        <f t="shared" si="38"/>
        <v>-657</v>
      </c>
      <c r="I98" s="23">
        <f t="shared" si="39"/>
        <v>26279.490321980993</v>
      </c>
      <c r="K98" s="34">
        <f t="shared" si="23"/>
        <v>618.97473609929284</v>
      </c>
      <c r="L98" s="34">
        <f t="shared" si="24"/>
        <v>-618.97473609929284</v>
      </c>
      <c r="N98" s="34">
        <f t="shared" si="25"/>
        <v>657</v>
      </c>
      <c r="O98" s="34">
        <f t="shared" si="26"/>
        <v>-657</v>
      </c>
      <c r="Q98" s="88">
        <f t="shared" si="40"/>
        <v>42063</v>
      </c>
      <c r="R98" s="19"/>
      <c r="S98" s="20">
        <f t="shared" si="41"/>
        <v>260585.88273969988</v>
      </c>
      <c r="T98" s="21">
        <f t="shared" si="35"/>
        <v>5.208333333333333E-3</v>
      </c>
      <c r="U98" s="22">
        <f t="shared" si="36"/>
        <v>1357.2181392692701</v>
      </c>
      <c r="V98" s="22">
        <f t="shared" si="31"/>
        <v>261943.10087896916</v>
      </c>
      <c r="W98" s="22"/>
      <c r="X98" s="22">
        <f t="shared" si="42"/>
        <v>0</v>
      </c>
      <c r="Y98" s="23">
        <f t="shared" si="43"/>
        <v>0</v>
      </c>
      <c r="Z98" s="54"/>
      <c r="AA98" s="34">
        <f t="shared" si="27"/>
        <v>1357.2181392692701</v>
      </c>
      <c r="AB98" s="34">
        <f t="shared" si="28"/>
        <v>-1357.2181392692701</v>
      </c>
      <c r="AD98" s="34">
        <f t="shared" si="29"/>
        <v>0</v>
      </c>
      <c r="AE98" s="34">
        <f t="shared" si="30"/>
        <v>0</v>
      </c>
    </row>
    <row r="99" spans="1:31" x14ac:dyDescent="0.25">
      <c r="A99" s="88">
        <f t="shared" si="37"/>
        <v>40237</v>
      </c>
      <c r="B99" s="19"/>
      <c r="C99" s="22">
        <f t="shared" si="3"/>
        <v>119462.12406716353</v>
      </c>
      <c r="D99" s="21">
        <f t="shared" si="32"/>
        <v>5.208333333333333E-3</v>
      </c>
      <c r="E99" s="22">
        <f t="shared" si="33"/>
        <v>622.19856284981006</v>
      </c>
      <c r="F99" s="22">
        <f t="shared" si="34"/>
        <v>120084.32263001334</v>
      </c>
      <c r="G99" s="22"/>
      <c r="H99" s="22">
        <f t="shared" si="38"/>
        <v>-657</v>
      </c>
      <c r="I99" s="23">
        <f t="shared" si="39"/>
        <v>25622.490321980993</v>
      </c>
      <c r="K99" s="34">
        <f t="shared" si="23"/>
        <v>622.19856284981006</v>
      </c>
      <c r="L99" s="34">
        <f t="shared" si="24"/>
        <v>-622.19856284981006</v>
      </c>
      <c r="N99" s="34">
        <f t="shared" si="25"/>
        <v>657</v>
      </c>
      <c r="O99" s="34">
        <f t="shared" si="26"/>
        <v>-657</v>
      </c>
      <c r="Q99" s="88">
        <f t="shared" si="40"/>
        <v>42091</v>
      </c>
      <c r="R99" s="19"/>
      <c r="S99" s="20">
        <f t="shared" si="41"/>
        <v>261943.10087896916</v>
      </c>
      <c r="T99" s="21">
        <f t="shared" si="35"/>
        <v>5.208333333333333E-3</v>
      </c>
      <c r="U99" s="22">
        <f t="shared" si="36"/>
        <v>1364.286983744631</v>
      </c>
      <c r="V99" s="22">
        <f t="shared" si="31"/>
        <v>263307.38786271377</v>
      </c>
      <c r="W99" s="22"/>
      <c r="X99" s="22">
        <f t="shared" si="42"/>
        <v>0</v>
      </c>
      <c r="Y99" s="23">
        <f t="shared" si="43"/>
        <v>0</v>
      </c>
      <c r="Z99" s="54"/>
      <c r="AA99" s="34">
        <f t="shared" si="27"/>
        <v>1364.286983744631</v>
      </c>
      <c r="AB99" s="34">
        <f t="shared" si="28"/>
        <v>-1364.286983744631</v>
      </c>
      <c r="AD99" s="34">
        <f t="shared" si="29"/>
        <v>0</v>
      </c>
      <c r="AE99" s="34">
        <f t="shared" si="30"/>
        <v>0</v>
      </c>
    </row>
    <row r="100" spans="1:31" x14ac:dyDescent="0.25">
      <c r="A100" s="88">
        <f t="shared" si="37"/>
        <v>40265</v>
      </c>
      <c r="B100" s="19"/>
      <c r="C100" s="22">
        <f t="shared" si="3"/>
        <v>120084.32263001334</v>
      </c>
      <c r="D100" s="21">
        <f t="shared" si="32"/>
        <v>5.208333333333333E-3</v>
      </c>
      <c r="E100" s="22">
        <f t="shared" si="33"/>
        <v>625.43918036465277</v>
      </c>
      <c r="F100" s="22">
        <f t="shared" si="34"/>
        <v>120709.761810378</v>
      </c>
      <c r="G100" s="22"/>
      <c r="H100" s="22">
        <f t="shared" si="38"/>
        <v>-657</v>
      </c>
      <c r="I100" s="23">
        <f t="shared" si="39"/>
        <v>24965.490321980993</v>
      </c>
      <c r="K100" s="34">
        <f t="shared" si="23"/>
        <v>625.43918036465277</v>
      </c>
      <c r="L100" s="34">
        <f t="shared" si="24"/>
        <v>-625.43918036465277</v>
      </c>
      <c r="N100" s="34">
        <f t="shared" si="25"/>
        <v>657</v>
      </c>
      <c r="O100" s="34">
        <f t="shared" si="26"/>
        <v>-657</v>
      </c>
      <c r="Q100" s="88">
        <f t="shared" si="40"/>
        <v>42122</v>
      </c>
      <c r="R100" s="19"/>
      <c r="S100" s="20">
        <f t="shared" si="41"/>
        <v>263307.38786271377</v>
      </c>
      <c r="T100" s="21">
        <f t="shared" si="35"/>
        <v>5.208333333333333E-3</v>
      </c>
      <c r="U100" s="22">
        <f t="shared" si="36"/>
        <v>1371.3926451183008</v>
      </c>
      <c r="V100" s="22">
        <f t="shared" si="31"/>
        <v>264678.78050783207</v>
      </c>
      <c r="W100" s="22"/>
      <c r="X100" s="22">
        <f t="shared" si="42"/>
        <v>0</v>
      </c>
      <c r="Y100" s="23">
        <f t="shared" si="43"/>
        <v>0</v>
      </c>
      <c r="Z100" s="54"/>
      <c r="AA100" s="34">
        <f t="shared" si="27"/>
        <v>1371.3926451183008</v>
      </c>
      <c r="AB100" s="34">
        <f t="shared" si="28"/>
        <v>-1371.3926451183008</v>
      </c>
      <c r="AD100" s="34">
        <f t="shared" si="29"/>
        <v>0</v>
      </c>
      <c r="AE100" s="34">
        <f t="shared" si="30"/>
        <v>0</v>
      </c>
    </row>
    <row r="101" spans="1:31" x14ac:dyDescent="0.25">
      <c r="A101" s="88">
        <f t="shared" si="37"/>
        <v>40296</v>
      </c>
      <c r="B101" s="19"/>
      <c r="C101" s="22">
        <f t="shared" si="3"/>
        <v>120709.761810378</v>
      </c>
      <c r="D101" s="21">
        <f t="shared" si="32"/>
        <v>5.208333333333333E-3</v>
      </c>
      <c r="E101" s="22">
        <f t="shared" si="33"/>
        <v>628.69667609571866</v>
      </c>
      <c r="F101" s="22">
        <f t="shared" si="34"/>
        <v>121338.45848647371</v>
      </c>
      <c r="G101" s="22"/>
      <c r="H101" s="22">
        <f t="shared" si="38"/>
        <v>-657</v>
      </c>
      <c r="I101" s="23">
        <f t="shared" si="39"/>
        <v>24308.490321980993</v>
      </c>
      <c r="K101" s="34">
        <f t="shared" si="23"/>
        <v>628.69667609571866</v>
      </c>
      <c r="L101" s="34">
        <f t="shared" si="24"/>
        <v>-628.69667609571866</v>
      </c>
      <c r="N101" s="34">
        <f t="shared" si="25"/>
        <v>657</v>
      </c>
      <c r="O101" s="34">
        <f t="shared" si="26"/>
        <v>-657</v>
      </c>
      <c r="Q101" s="88">
        <f t="shared" si="40"/>
        <v>42152</v>
      </c>
      <c r="R101" s="19"/>
      <c r="S101" s="20">
        <f t="shared" si="41"/>
        <v>264678.78050783207</v>
      </c>
      <c r="T101" s="21">
        <f t="shared" si="35"/>
        <v>5.208333333333333E-3</v>
      </c>
      <c r="U101" s="22">
        <f t="shared" si="36"/>
        <v>1378.5353151449585</v>
      </c>
      <c r="V101" s="22">
        <f t="shared" si="31"/>
        <v>266057.31582297705</v>
      </c>
      <c r="W101" s="22"/>
      <c r="X101" s="22">
        <f t="shared" si="42"/>
        <v>0</v>
      </c>
      <c r="Y101" s="23">
        <f t="shared" si="43"/>
        <v>0</v>
      </c>
      <c r="Z101" s="54"/>
      <c r="AA101" s="34">
        <f t="shared" si="27"/>
        <v>1378.5353151449585</v>
      </c>
      <c r="AB101" s="34">
        <f t="shared" si="28"/>
        <v>-1378.5353151449585</v>
      </c>
      <c r="AD101" s="34">
        <f t="shared" si="29"/>
        <v>0</v>
      </c>
      <c r="AE101" s="34">
        <f t="shared" si="30"/>
        <v>0</v>
      </c>
    </row>
    <row r="102" spans="1:31" x14ac:dyDescent="0.25">
      <c r="A102" s="88">
        <f t="shared" si="37"/>
        <v>40326</v>
      </c>
      <c r="B102" s="19"/>
      <c r="C102" s="22">
        <f t="shared" si="3"/>
        <v>121338.45848647371</v>
      </c>
      <c r="D102" s="21">
        <f t="shared" si="32"/>
        <v>5.208333333333333E-3</v>
      </c>
      <c r="E102" s="22">
        <f t="shared" si="33"/>
        <v>631.97113795038388</v>
      </c>
      <c r="F102" s="22">
        <f t="shared" si="34"/>
        <v>121970.4296244241</v>
      </c>
      <c r="G102" s="22"/>
      <c r="H102" s="22">
        <f t="shared" si="38"/>
        <v>-657</v>
      </c>
      <c r="I102" s="23">
        <f t="shared" si="39"/>
        <v>23651.490321980993</v>
      </c>
      <c r="K102" s="34">
        <f t="shared" si="23"/>
        <v>631.97113795038388</v>
      </c>
      <c r="L102" s="34">
        <f t="shared" si="24"/>
        <v>-631.97113795038388</v>
      </c>
      <c r="N102" s="34">
        <f t="shared" si="25"/>
        <v>657</v>
      </c>
      <c r="O102" s="34">
        <f t="shared" si="26"/>
        <v>-657</v>
      </c>
      <c r="Q102" s="88">
        <f t="shared" si="40"/>
        <v>42183</v>
      </c>
      <c r="R102" s="19"/>
      <c r="S102" s="20">
        <f t="shared" si="41"/>
        <v>266057.31582297705</v>
      </c>
      <c r="T102" s="21">
        <f t="shared" si="35"/>
        <v>5.208333333333333E-3</v>
      </c>
      <c r="U102" s="22">
        <f t="shared" si="36"/>
        <v>1385.7151865780054</v>
      </c>
      <c r="V102" s="22">
        <f t="shared" si="31"/>
        <v>267443.03100955504</v>
      </c>
      <c r="W102" s="22"/>
      <c r="X102" s="22">
        <f t="shared" si="42"/>
        <v>0</v>
      </c>
      <c r="Y102" s="23">
        <f t="shared" si="43"/>
        <v>0</v>
      </c>
      <c r="Z102" s="54"/>
      <c r="AA102" s="34">
        <f t="shared" si="27"/>
        <v>1385.7151865780054</v>
      </c>
      <c r="AB102" s="34">
        <f t="shared" si="28"/>
        <v>-1385.7151865780054</v>
      </c>
      <c r="AD102" s="34">
        <f t="shared" si="29"/>
        <v>0</v>
      </c>
      <c r="AE102" s="34">
        <f t="shared" si="30"/>
        <v>0</v>
      </c>
    </row>
    <row r="103" spans="1:31" x14ac:dyDescent="0.25">
      <c r="A103" s="88">
        <f t="shared" si="37"/>
        <v>40357</v>
      </c>
      <c r="B103" s="19"/>
      <c r="C103" s="22">
        <f t="shared" si="3"/>
        <v>121970.4296244241</v>
      </c>
      <c r="D103" s="21">
        <f t="shared" si="32"/>
        <v>5.208333333333333E-3</v>
      </c>
      <c r="E103" s="22">
        <f t="shared" si="33"/>
        <v>635.26265429387547</v>
      </c>
      <c r="F103" s="22">
        <f t="shared" si="34"/>
        <v>122605.69227871798</v>
      </c>
      <c r="G103" s="22"/>
      <c r="H103" s="22">
        <f t="shared" si="38"/>
        <v>-657</v>
      </c>
      <c r="I103" s="23">
        <f t="shared" si="39"/>
        <v>22994.490321980993</v>
      </c>
      <c r="K103" s="34">
        <f t="shared" si="23"/>
        <v>635.26265429387547</v>
      </c>
      <c r="L103" s="34">
        <f t="shared" si="24"/>
        <v>-635.26265429387547</v>
      </c>
      <c r="N103" s="34">
        <f t="shared" si="25"/>
        <v>657</v>
      </c>
      <c r="O103" s="34">
        <f t="shared" si="26"/>
        <v>-657</v>
      </c>
      <c r="Q103" s="88">
        <f t="shared" si="40"/>
        <v>42213</v>
      </c>
      <c r="R103" s="19"/>
      <c r="S103" s="20">
        <f t="shared" si="41"/>
        <v>267443.03100955504</v>
      </c>
      <c r="T103" s="21">
        <f t="shared" si="35"/>
        <v>5.208333333333333E-3</v>
      </c>
      <c r="U103" s="22">
        <f t="shared" si="36"/>
        <v>1392.9324531747657</v>
      </c>
      <c r="V103" s="22">
        <f t="shared" si="31"/>
        <v>268835.96346272982</v>
      </c>
      <c r="W103" s="22"/>
      <c r="X103" s="22">
        <f t="shared" si="42"/>
        <v>0</v>
      </c>
      <c r="Y103" s="23">
        <f t="shared" si="43"/>
        <v>0</v>
      </c>
      <c r="Z103" s="54"/>
      <c r="AA103" s="34">
        <f t="shared" si="27"/>
        <v>1392.9324531747657</v>
      </c>
      <c r="AB103" s="34">
        <f t="shared" si="28"/>
        <v>-1392.9324531747657</v>
      </c>
      <c r="AD103" s="34">
        <f t="shared" si="29"/>
        <v>0</v>
      </c>
      <c r="AE103" s="34">
        <f t="shared" si="30"/>
        <v>0</v>
      </c>
    </row>
    <row r="104" spans="1:31" x14ac:dyDescent="0.25">
      <c r="A104" s="88">
        <f t="shared" si="37"/>
        <v>40387</v>
      </c>
      <c r="B104" s="19"/>
      <c r="C104" s="22">
        <f t="shared" si="3"/>
        <v>122605.69227871798</v>
      </c>
      <c r="D104" s="21">
        <f t="shared" si="32"/>
        <v>5.208333333333333E-3</v>
      </c>
      <c r="E104" s="22">
        <f t="shared" si="33"/>
        <v>638.57131395165607</v>
      </c>
      <c r="F104" s="22">
        <f t="shared" si="34"/>
        <v>123244.26359266964</v>
      </c>
      <c r="G104" s="22"/>
      <c r="H104" s="22">
        <f t="shared" si="38"/>
        <v>-657</v>
      </c>
      <c r="I104" s="23">
        <f t="shared" si="39"/>
        <v>22337.490321980993</v>
      </c>
      <c r="K104" s="34">
        <f t="shared" si="23"/>
        <v>638.57131395165607</v>
      </c>
      <c r="L104" s="34">
        <f t="shared" si="24"/>
        <v>-638.57131395165607</v>
      </c>
      <c r="N104" s="34">
        <f t="shared" si="25"/>
        <v>657</v>
      </c>
      <c r="O104" s="34">
        <f t="shared" si="26"/>
        <v>-657</v>
      </c>
      <c r="Q104" s="88">
        <f t="shared" si="40"/>
        <v>42244</v>
      </c>
      <c r="R104" s="19"/>
      <c r="S104" s="20">
        <f t="shared" si="41"/>
        <v>268835.96346272982</v>
      </c>
      <c r="T104" s="21">
        <f t="shared" si="35"/>
        <v>5.208333333333333E-3</v>
      </c>
      <c r="U104" s="22">
        <f t="shared" si="36"/>
        <v>1400.1873097017178</v>
      </c>
      <c r="V104" s="22">
        <f t="shared" si="31"/>
        <v>270236.15077243152</v>
      </c>
      <c r="W104" s="22"/>
      <c r="X104" s="22">
        <f t="shared" si="42"/>
        <v>0</v>
      </c>
      <c r="Y104" s="23">
        <f t="shared" si="43"/>
        <v>0</v>
      </c>
      <c r="Z104" s="54"/>
      <c r="AA104" s="34">
        <f t="shared" si="27"/>
        <v>1400.1873097017178</v>
      </c>
      <c r="AB104" s="34">
        <f t="shared" si="28"/>
        <v>-1400.1873097017178</v>
      </c>
      <c r="AD104" s="34">
        <f t="shared" si="29"/>
        <v>0</v>
      </c>
      <c r="AE104" s="34">
        <f t="shared" si="30"/>
        <v>0</v>
      </c>
    </row>
    <row r="105" spans="1:31" x14ac:dyDescent="0.25">
      <c r="A105" s="88">
        <f t="shared" si="37"/>
        <v>40418</v>
      </c>
      <c r="B105" s="19"/>
      <c r="C105" s="22">
        <f t="shared" si="3"/>
        <v>123244.26359266964</v>
      </c>
      <c r="D105" s="21">
        <f t="shared" si="32"/>
        <v>5.208333333333333E-3</v>
      </c>
      <c r="E105" s="22">
        <f t="shared" si="33"/>
        <v>641.89720621182096</v>
      </c>
      <c r="F105" s="22">
        <f t="shared" si="34"/>
        <v>123886.16079888146</v>
      </c>
      <c r="G105" s="22"/>
      <c r="H105" s="22">
        <f t="shared" si="38"/>
        <v>-657</v>
      </c>
      <c r="I105" s="23">
        <f t="shared" si="39"/>
        <v>21680.490321980993</v>
      </c>
      <c r="K105" s="34">
        <f t="shared" si="23"/>
        <v>641.89720621182096</v>
      </c>
      <c r="L105" s="34">
        <f t="shared" si="24"/>
        <v>-641.89720621182096</v>
      </c>
      <c r="N105" s="34">
        <f t="shared" si="25"/>
        <v>657</v>
      </c>
      <c r="O105" s="34">
        <f t="shared" si="26"/>
        <v>-657</v>
      </c>
      <c r="Q105" s="88">
        <f t="shared" si="40"/>
        <v>42275</v>
      </c>
      <c r="R105" s="19"/>
      <c r="S105" s="20">
        <f t="shared" si="41"/>
        <v>270236.15077243152</v>
      </c>
      <c r="T105" s="21">
        <f t="shared" si="35"/>
        <v>5.208333333333333E-3</v>
      </c>
      <c r="U105" s="22">
        <f t="shared" si="36"/>
        <v>1407.4799519397475</v>
      </c>
      <c r="V105" s="22">
        <f t="shared" si="31"/>
        <v>271643.63072437124</v>
      </c>
      <c r="W105" s="22"/>
      <c r="X105" s="22">
        <f t="shared" si="42"/>
        <v>0</v>
      </c>
      <c r="Y105" s="23">
        <f t="shared" si="43"/>
        <v>0</v>
      </c>
      <c r="Z105" s="54"/>
      <c r="AA105" s="34">
        <f t="shared" si="27"/>
        <v>1407.4799519397475</v>
      </c>
      <c r="AB105" s="34">
        <f t="shared" si="28"/>
        <v>-1407.4799519397475</v>
      </c>
      <c r="AD105" s="34">
        <f t="shared" si="29"/>
        <v>0</v>
      </c>
      <c r="AE105" s="34">
        <f t="shared" si="30"/>
        <v>0</v>
      </c>
    </row>
    <row r="106" spans="1:31" x14ac:dyDescent="0.25">
      <c r="A106" s="88">
        <f t="shared" si="37"/>
        <v>40449</v>
      </c>
      <c r="B106" s="19"/>
      <c r="C106" s="22">
        <f t="shared" si="3"/>
        <v>123886.16079888146</v>
      </c>
      <c r="D106" s="21">
        <f t="shared" si="32"/>
        <v>5.208333333333333E-3</v>
      </c>
      <c r="E106" s="22">
        <f t="shared" si="33"/>
        <v>645.24042082750759</v>
      </c>
      <c r="F106" s="22">
        <f t="shared" si="34"/>
        <v>124531.40121970898</v>
      </c>
      <c r="G106" s="22"/>
      <c r="H106" s="22">
        <f t="shared" si="38"/>
        <v>-657</v>
      </c>
      <c r="I106" s="23">
        <f t="shared" si="39"/>
        <v>21023.490321980993</v>
      </c>
      <c r="K106" s="34">
        <f t="shared" si="23"/>
        <v>645.24042082750759</v>
      </c>
      <c r="L106" s="34">
        <f t="shared" si="24"/>
        <v>-645.24042082750759</v>
      </c>
      <c r="N106" s="34">
        <f t="shared" si="25"/>
        <v>657</v>
      </c>
      <c r="O106" s="34">
        <f t="shared" si="26"/>
        <v>-657</v>
      </c>
      <c r="Q106" s="88">
        <f t="shared" si="40"/>
        <v>42305</v>
      </c>
      <c r="R106" s="19"/>
      <c r="S106" s="20">
        <f t="shared" si="41"/>
        <v>271643.63072437124</v>
      </c>
      <c r="T106" s="21">
        <f t="shared" si="35"/>
        <v>5.208333333333333E-3</v>
      </c>
      <c r="U106" s="22">
        <f t="shared" si="36"/>
        <v>1414.8105766894334</v>
      </c>
      <c r="V106" s="22">
        <f t="shared" si="31"/>
        <v>273058.44130106067</v>
      </c>
      <c r="W106" s="22"/>
      <c r="X106" s="22">
        <f t="shared" si="42"/>
        <v>0</v>
      </c>
      <c r="Y106" s="23">
        <f t="shared" si="43"/>
        <v>0</v>
      </c>
      <c r="Z106" s="54"/>
      <c r="AA106" s="34">
        <f t="shared" si="27"/>
        <v>1414.8105766894334</v>
      </c>
      <c r="AB106" s="34">
        <f t="shared" si="28"/>
        <v>-1414.8105766894334</v>
      </c>
      <c r="AD106" s="34">
        <f t="shared" si="29"/>
        <v>0</v>
      </c>
      <c r="AE106" s="34">
        <f t="shared" si="30"/>
        <v>0</v>
      </c>
    </row>
    <row r="107" spans="1:31" x14ac:dyDescent="0.25">
      <c r="A107" s="88">
        <f t="shared" si="37"/>
        <v>40479</v>
      </c>
      <c r="B107" s="19"/>
      <c r="C107" s="22">
        <f t="shared" si="3"/>
        <v>124531.40121970898</v>
      </c>
      <c r="D107" s="21">
        <f t="shared" si="32"/>
        <v>5.208333333333333E-3</v>
      </c>
      <c r="E107" s="22">
        <f t="shared" si="33"/>
        <v>648.60104801931755</v>
      </c>
      <c r="F107" s="22">
        <f t="shared" si="34"/>
        <v>125180.0022677283</v>
      </c>
      <c r="G107" s="22"/>
      <c r="H107" s="22">
        <f t="shared" si="38"/>
        <v>-657</v>
      </c>
      <c r="I107" s="23">
        <f t="shared" si="39"/>
        <v>20366.490321980993</v>
      </c>
      <c r="K107" s="34">
        <f t="shared" si="23"/>
        <v>648.60104801931755</v>
      </c>
      <c r="L107" s="34">
        <f t="shared" si="24"/>
        <v>-648.60104801931755</v>
      </c>
      <c r="N107" s="34">
        <f t="shared" si="25"/>
        <v>657</v>
      </c>
      <c r="O107" s="34">
        <f t="shared" si="26"/>
        <v>-657</v>
      </c>
      <c r="Q107" s="88">
        <f t="shared" si="40"/>
        <v>42336</v>
      </c>
      <c r="R107" s="19"/>
      <c r="S107" s="20">
        <f t="shared" si="41"/>
        <v>273058.44130106067</v>
      </c>
      <c r="T107" s="21">
        <f t="shared" si="35"/>
        <v>5.208333333333333E-3</v>
      </c>
      <c r="U107" s="22">
        <f t="shared" si="36"/>
        <v>1422.1793817763576</v>
      </c>
      <c r="V107" s="22">
        <f t="shared" si="31"/>
        <v>274480.62068283703</v>
      </c>
      <c r="W107" s="22"/>
      <c r="X107" s="22">
        <f t="shared" si="42"/>
        <v>0</v>
      </c>
      <c r="Y107" s="23">
        <f t="shared" si="43"/>
        <v>0</v>
      </c>
      <c r="Z107" s="54"/>
      <c r="AA107" s="34">
        <f t="shared" si="27"/>
        <v>1422.1793817763576</v>
      </c>
      <c r="AB107" s="34">
        <f t="shared" si="28"/>
        <v>-1422.1793817763576</v>
      </c>
      <c r="AD107" s="34">
        <f t="shared" si="29"/>
        <v>0</v>
      </c>
      <c r="AE107" s="34">
        <f t="shared" si="30"/>
        <v>0</v>
      </c>
    </row>
    <row r="108" spans="1:31" x14ac:dyDescent="0.25">
      <c r="A108" s="88">
        <f t="shared" si="37"/>
        <v>40510</v>
      </c>
      <c r="B108" s="19"/>
      <c r="C108" s="22">
        <f t="shared" si="3"/>
        <v>125180.0022677283</v>
      </c>
      <c r="D108" s="21">
        <f t="shared" si="32"/>
        <v>5.208333333333333E-3</v>
      </c>
      <c r="E108" s="22">
        <f t="shared" si="33"/>
        <v>651.97917847775147</v>
      </c>
      <c r="F108" s="22">
        <f t="shared" si="34"/>
        <v>125831.98144620605</v>
      </c>
      <c r="G108" s="22"/>
      <c r="H108" s="22">
        <f t="shared" si="38"/>
        <v>-657</v>
      </c>
      <c r="I108" s="23">
        <f t="shared" si="39"/>
        <v>19709.490321980993</v>
      </c>
      <c r="K108" s="34">
        <f t="shared" si="23"/>
        <v>651.97917847775147</v>
      </c>
      <c r="L108" s="34">
        <f t="shared" si="24"/>
        <v>-651.97917847775147</v>
      </c>
      <c r="N108" s="34">
        <f t="shared" si="25"/>
        <v>657</v>
      </c>
      <c r="O108" s="34">
        <f t="shared" si="26"/>
        <v>-657</v>
      </c>
      <c r="Q108" s="88">
        <f t="shared" si="40"/>
        <v>42366</v>
      </c>
      <c r="R108" s="19"/>
      <c r="S108" s="20">
        <f t="shared" si="41"/>
        <v>274480.62068283703</v>
      </c>
      <c r="T108" s="21">
        <f t="shared" si="35"/>
        <v>5.208333333333333E-3</v>
      </c>
      <c r="U108" s="22">
        <f t="shared" si="36"/>
        <v>1429.5865660564427</v>
      </c>
      <c r="V108" s="22">
        <f t="shared" si="31"/>
        <v>275910.20724889345</v>
      </c>
      <c r="W108" s="22"/>
      <c r="X108" s="22">
        <f t="shared" si="42"/>
        <v>0</v>
      </c>
      <c r="Y108" s="23">
        <f t="shared" si="43"/>
        <v>0</v>
      </c>
      <c r="Z108" s="54"/>
      <c r="AA108" s="34">
        <f t="shared" si="27"/>
        <v>1429.5865660564427</v>
      </c>
      <c r="AB108" s="34">
        <f t="shared" si="28"/>
        <v>-1429.5865660564427</v>
      </c>
      <c r="AD108" s="34">
        <f t="shared" si="29"/>
        <v>0</v>
      </c>
      <c r="AE108" s="34">
        <f t="shared" si="30"/>
        <v>0</v>
      </c>
    </row>
    <row r="109" spans="1:31" x14ac:dyDescent="0.25">
      <c r="A109" s="88">
        <f t="shared" si="37"/>
        <v>40540</v>
      </c>
      <c r="B109" s="19"/>
      <c r="C109" s="22">
        <f t="shared" si="3"/>
        <v>125831.98144620605</v>
      </c>
      <c r="D109" s="21">
        <f t="shared" si="32"/>
        <v>5.208333333333333E-3</v>
      </c>
      <c r="E109" s="22">
        <f t="shared" si="33"/>
        <v>655.37490336565645</v>
      </c>
      <c r="F109" s="22">
        <f t="shared" si="34"/>
        <v>126487.3563495717</v>
      </c>
      <c r="G109" s="22"/>
      <c r="H109" s="22">
        <f t="shared" si="38"/>
        <v>-657</v>
      </c>
      <c r="I109" s="23">
        <f t="shared" si="39"/>
        <v>19052.490321980993</v>
      </c>
      <c r="K109" s="34">
        <f t="shared" si="23"/>
        <v>655.37490336565645</v>
      </c>
      <c r="L109" s="34">
        <f t="shared" si="24"/>
        <v>-655.37490336565645</v>
      </c>
      <c r="N109" s="34">
        <f t="shared" si="25"/>
        <v>657</v>
      </c>
      <c r="O109" s="34">
        <f t="shared" si="26"/>
        <v>-657</v>
      </c>
      <c r="Q109" s="88">
        <f t="shared" si="40"/>
        <v>42397</v>
      </c>
      <c r="R109" s="19"/>
      <c r="S109" s="20">
        <f t="shared" si="41"/>
        <v>275910.20724889345</v>
      </c>
      <c r="T109" s="21">
        <f t="shared" si="35"/>
        <v>5.208333333333333E-3</v>
      </c>
      <c r="U109" s="22">
        <f t="shared" si="36"/>
        <v>1437.0323294213199</v>
      </c>
      <c r="V109" s="22">
        <f t="shared" si="31"/>
        <v>277347.23957831477</v>
      </c>
      <c r="W109" s="22"/>
      <c r="X109" s="22">
        <f t="shared" si="42"/>
        <v>0</v>
      </c>
      <c r="Y109" s="23">
        <f t="shared" si="43"/>
        <v>0</v>
      </c>
      <c r="Z109" s="54"/>
      <c r="AA109" s="34">
        <f t="shared" si="27"/>
        <v>1437.0323294213199</v>
      </c>
      <c r="AB109" s="34">
        <f t="shared" si="28"/>
        <v>-1437.0323294213199</v>
      </c>
      <c r="AD109" s="34">
        <f t="shared" si="29"/>
        <v>0</v>
      </c>
      <c r="AE109" s="34">
        <f t="shared" si="30"/>
        <v>0</v>
      </c>
    </row>
    <row r="110" spans="1:31" x14ac:dyDescent="0.25">
      <c r="A110" s="88">
        <f t="shared" si="37"/>
        <v>40571</v>
      </c>
      <c r="B110" s="19"/>
      <c r="C110" s="22">
        <f t="shared" si="3"/>
        <v>126487.3563495717</v>
      </c>
      <c r="D110" s="21">
        <f t="shared" si="32"/>
        <v>5.208333333333333E-3</v>
      </c>
      <c r="E110" s="22">
        <f t="shared" si="33"/>
        <v>658.78831432068591</v>
      </c>
      <c r="F110" s="22">
        <f t="shared" si="34"/>
        <v>127146.14466389238</v>
      </c>
      <c r="G110" s="22"/>
      <c r="H110" s="22">
        <f t="shared" si="38"/>
        <v>-657</v>
      </c>
      <c r="I110" s="23">
        <f t="shared" si="39"/>
        <v>18395.490321980993</v>
      </c>
      <c r="K110" s="34">
        <f t="shared" si="23"/>
        <v>658.78831432068591</v>
      </c>
      <c r="L110" s="34">
        <f t="shared" si="24"/>
        <v>-658.78831432068591</v>
      </c>
      <c r="N110" s="34">
        <f t="shared" si="25"/>
        <v>657</v>
      </c>
      <c r="O110" s="34">
        <f t="shared" si="26"/>
        <v>-657</v>
      </c>
      <c r="Q110" s="88">
        <f t="shared" si="40"/>
        <v>42428</v>
      </c>
      <c r="R110" s="19"/>
      <c r="S110" s="20">
        <f t="shared" si="41"/>
        <v>277347.23957831477</v>
      </c>
      <c r="T110" s="21">
        <f t="shared" si="35"/>
        <v>5.208333333333333E-3</v>
      </c>
      <c r="U110" s="22">
        <f t="shared" si="36"/>
        <v>1444.5168728037227</v>
      </c>
      <c r="V110" s="22">
        <f t="shared" si="31"/>
        <v>278791.7564511185</v>
      </c>
      <c r="W110" s="22"/>
      <c r="X110" s="22">
        <f t="shared" si="42"/>
        <v>0</v>
      </c>
      <c r="Y110" s="23">
        <f t="shared" si="43"/>
        <v>0</v>
      </c>
      <c r="Z110" s="54"/>
      <c r="AA110" s="34">
        <f t="shared" si="27"/>
        <v>1444.5168728037227</v>
      </c>
      <c r="AB110" s="34">
        <f t="shared" si="28"/>
        <v>-1444.5168728037227</v>
      </c>
      <c r="AD110" s="34">
        <f t="shared" si="29"/>
        <v>0</v>
      </c>
      <c r="AE110" s="34">
        <f t="shared" si="30"/>
        <v>0</v>
      </c>
    </row>
    <row r="111" spans="1:31" x14ac:dyDescent="0.25">
      <c r="A111" s="88">
        <f t="shared" si="37"/>
        <v>40602</v>
      </c>
      <c r="B111" s="19"/>
      <c r="C111" s="22">
        <f t="shared" si="3"/>
        <v>127146.14466389238</v>
      </c>
      <c r="D111" s="21">
        <f t="shared" si="32"/>
        <v>5.208333333333333E-3</v>
      </c>
      <c r="E111" s="22">
        <f t="shared" si="33"/>
        <v>662.21950345777282</v>
      </c>
      <c r="F111" s="22">
        <f t="shared" si="34"/>
        <v>127808.36416735016</v>
      </c>
      <c r="G111" s="22"/>
      <c r="H111" s="22">
        <f t="shared" si="38"/>
        <v>-657</v>
      </c>
      <c r="I111" s="23">
        <f t="shared" si="39"/>
        <v>17738.490321980993</v>
      </c>
      <c r="K111" s="34">
        <f t="shared" si="23"/>
        <v>662.21950345777282</v>
      </c>
      <c r="L111" s="34">
        <f t="shared" si="24"/>
        <v>-662.21950345777282</v>
      </c>
      <c r="N111" s="34">
        <f t="shared" si="25"/>
        <v>657</v>
      </c>
      <c r="O111" s="34">
        <f t="shared" si="26"/>
        <v>-657</v>
      </c>
      <c r="Q111" s="88">
        <f t="shared" si="40"/>
        <v>42457</v>
      </c>
      <c r="R111" s="19"/>
      <c r="S111" s="20">
        <f t="shared" si="41"/>
        <v>278791.7564511185</v>
      </c>
      <c r="T111" s="21">
        <f t="shared" si="35"/>
        <v>5.208333333333333E-3</v>
      </c>
      <c r="U111" s="22">
        <f t="shared" si="36"/>
        <v>1452.0403981829088</v>
      </c>
      <c r="V111" s="22">
        <f t="shared" si="31"/>
        <v>280243.79684930143</v>
      </c>
      <c r="W111" s="22"/>
      <c r="X111" s="22">
        <f t="shared" si="42"/>
        <v>0</v>
      </c>
      <c r="Y111" s="23">
        <f t="shared" si="43"/>
        <v>0</v>
      </c>
      <c r="Z111" s="54"/>
      <c r="AA111" s="34">
        <f t="shared" si="27"/>
        <v>1452.0403981829088</v>
      </c>
      <c r="AB111" s="34">
        <f t="shared" si="28"/>
        <v>-1452.0403981829088</v>
      </c>
      <c r="AD111" s="34">
        <f t="shared" si="29"/>
        <v>0</v>
      </c>
      <c r="AE111" s="34">
        <f t="shared" si="30"/>
        <v>0</v>
      </c>
    </row>
    <row r="112" spans="1:31" x14ac:dyDescent="0.25">
      <c r="A112" s="88">
        <f t="shared" si="37"/>
        <v>40630</v>
      </c>
      <c r="B112" s="19"/>
      <c r="C112" s="22">
        <f t="shared" si="3"/>
        <v>127808.36416735016</v>
      </c>
      <c r="D112" s="21">
        <f t="shared" si="32"/>
        <v>5.208333333333333E-3</v>
      </c>
      <c r="E112" s="22">
        <f t="shared" si="33"/>
        <v>665.66856337161539</v>
      </c>
      <c r="F112" s="22">
        <f t="shared" si="34"/>
        <v>128474.03273072177</v>
      </c>
      <c r="G112" s="22"/>
      <c r="H112" s="22">
        <f t="shared" si="38"/>
        <v>-657</v>
      </c>
      <c r="I112" s="23">
        <f t="shared" si="39"/>
        <v>17081.490321980993</v>
      </c>
      <c r="K112" s="34">
        <f t="shared" ref="K112:K175" si="44">E112</f>
        <v>665.66856337161539</v>
      </c>
      <c r="L112" s="34">
        <f t="shared" ref="L112:L175" si="45">-K112</f>
        <v>-665.66856337161539</v>
      </c>
      <c r="N112" s="34">
        <f t="shared" ref="N112:N175" si="46">-H112</f>
        <v>657</v>
      </c>
      <c r="O112" s="34">
        <f t="shared" ref="O112:O175" si="47">-N112</f>
        <v>-657</v>
      </c>
      <c r="Q112" s="88">
        <f t="shared" si="40"/>
        <v>42488</v>
      </c>
      <c r="R112" s="19"/>
      <c r="S112" s="20">
        <f t="shared" si="41"/>
        <v>280243.79684930143</v>
      </c>
      <c r="T112" s="21">
        <f t="shared" si="35"/>
        <v>5.208333333333333E-3</v>
      </c>
      <c r="U112" s="22">
        <f t="shared" si="36"/>
        <v>1459.6031085901116</v>
      </c>
      <c r="V112" s="22">
        <f t="shared" si="31"/>
        <v>281703.39995789155</v>
      </c>
      <c r="W112" s="22"/>
      <c r="X112" s="22">
        <f t="shared" si="42"/>
        <v>0</v>
      </c>
      <c r="Y112" s="23">
        <f t="shared" si="43"/>
        <v>0</v>
      </c>
      <c r="Z112" s="54"/>
      <c r="AA112" s="34">
        <f t="shared" ref="AA112:AA134" si="48">U112</f>
        <v>1459.6031085901116</v>
      </c>
      <c r="AB112" s="34">
        <f t="shared" ref="AB112:AB134" si="49">-AA112</f>
        <v>-1459.6031085901116</v>
      </c>
      <c r="AD112" s="34">
        <f t="shared" ref="AD112:AD134" si="50">-X112</f>
        <v>0</v>
      </c>
      <c r="AE112" s="34">
        <f t="shared" ref="AE112:AE134" si="51">-AD112</f>
        <v>0</v>
      </c>
    </row>
    <row r="113" spans="1:31" x14ac:dyDescent="0.25">
      <c r="A113" s="88">
        <f t="shared" si="37"/>
        <v>40661</v>
      </c>
      <c r="B113" s="19"/>
      <c r="C113" s="22">
        <f t="shared" si="3"/>
        <v>128474.03273072177</v>
      </c>
      <c r="D113" s="21">
        <f t="shared" si="32"/>
        <v>5.208333333333333E-3</v>
      </c>
      <c r="E113" s="22">
        <f t="shared" si="33"/>
        <v>669.13558713917587</v>
      </c>
      <c r="F113" s="22">
        <f t="shared" si="34"/>
        <v>129143.16831786094</v>
      </c>
      <c r="G113" s="22"/>
      <c r="H113" s="22">
        <f t="shared" si="38"/>
        <v>-657</v>
      </c>
      <c r="I113" s="23">
        <f t="shared" si="39"/>
        <v>16424.490321980993</v>
      </c>
      <c r="K113" s="34">
        <f t="shared" si="44"/>
        <v>669.13558713917587</v>
      </c>
      <c r="L113" s="34">
        <f t="shared" si="45"/>
        <v>-669.13558713917587</v>
      </c>
      <c r="N113" s="34">
        <f t="shared" si="46"/>
        <v>657</v>
      </c>
      <c r="O113" s="34">
        <f t="shared" si="47"/>
        <v>-657</v>
      </c>
      <c r="Q113" s="88">
        <f t="shared" si="40"/>
        <v>42518</v>
      </c>
      <c r="R113" s="19"/>
      <c r="S113" s="20">
        <f t="shared" si="41"/>
        <v>281703.39995789155</v>
      </c>
      <c r="T113" s="21">
        <f t="shared" si="35"/>
        <v>5.208333333333333E-3</v>
      </c>
      <c r="U113" s="22">
        <f t="shared" si="36"/>
        <v>1467.2052081140184</v>
      </c>
      <c r="V113" s="22">
        <f t="shared" si="31"/>
        <v>283170.60516600555</v>
      </c>
      <c r="W113" s="22"/>
      <c r="X113" s="22">
        <f t="shared" si="42"/>
        <v>0</v>
      </c>
      <c r="Y113" s="23">
        <f t="shared" si="43"/>
        <v>0</v>
      </c>
      <c r="Z113" s="54"/>
      <c r="AA113" s="34">
        <f t="shared" si="48"/>
        <v>1467.2052081140184</v>
      </c>
      <c r="AB113" s="34">
        <f t="shared" si="49"/>
        <v>-1467.2052081140184</v>
      </c>
      <c r="AD113" s="34">
        <f t="shared" si="50"/>
        <v>0</v>
      </c>
      <c r="AE113" s="34">
        <f t="shared" si="51"/>
        <v>0</v>
      </c>
    </row>
    <row r="114" spans="1:31" x14ac:dyDescent="0.25">
      <c r="A114" s="88">
        <f t="shared" si="37"/>
        <v>40691</v>
      </c>
      <c r="B114" s="19"/>
      <c r="C114" s="22">
        <f t="shared" si="3"/>
        <v>129143.16831786094</v>
      </c>
      <c r="D114" s="21">
        <f t="shared" si="32"/>
        <v>5.208333333333333E-3</v>
      </c>
      <c r="E114" s="22">
        <f t="shared" si="33"/>
        <v>672.62066832219239</v>
      </c>
      <c r="F114" s="22">
        <f t="shared" si="34"/>
        <v>129815.78898618314</v>
      </c>
      <c r="G114" s="22"/>
      <c r="H114" s="22">
        <f t="shared" si="38"/>
        <v>-657</v>
      </c>
      <c r="I114" s="23">
        <f t="shared" si="39"/>
        <v>15767.490321980993</v>
      </c>
      <c r="K114" s="34">
        <f t="shared" si="44"/>
        <v>672.62066832219239</v>
      </c>
      <c r="L114" s="34">
        <f t="shared" si="45"/>
        <v>-672.62066832219239</v>
      </c>
      <c r="N114" s="34">
        <f t="shared" si="46"/>
        <v>657</v>
      </c>
      <c r="O114" s="34">
        <f t="shared" si="47"/>
        <v>-657</v>
      </c>
      <c r="Q114" s="88">
        <f t="shared" si="40"/>
        <v>42549</v>
      </c>
      <c r="R114" s="19"/>
      <c r="S114" s="20">
        <f t="shared" si="41"/>
        <v>283170.60516600555</v>
      </c>
      <c r="T114" s="21">
        <f t="shared" si="35"/>
        <v>5.208333333333333E-3</v>
      </c>
      <c r="U114" s="22">
        <f t="shared" si="36"/>
        <v>1474.8469019062788</v>
      </c>
      <c r="V114" s="22">
        <f t="shared" ref="V114:V134" si="52">U114+S114</f>
        <v>284645.45206791186</v>
      </c>
      <c r="W114" s="22"/>
      <c r="X114" s="22">
        <f t="shared" si="42"/>
        <v>0</v>
      </c>
      <c r="Y114" s="23">
        <f t="shared" si="43"/>
        <v>0</v>
      </c>
      <c r="Z114" s="54"/>
      <c r="AA114" s="34">
        <f t="shared" si="48"/>
        <v>1474.8469019062788</v>
      </c>
      <c r="AB114" s="34">
        <f t="shared" si="49"/>
        <v>-1474.8469019062788</v>
      </c>
      <c r="AD114" s="34">
        <f t="shared" si="50"/>
        <v>0</v>
      </c>
      <c r="AE114" s="34">
        <f t="shared" si="51"/>
        <v>0</v>
      </c>
    </row>
    <row r="115" spans="1:31" x14ac:dyDescent="0.25">
      <c r="A115" s="88">
        <f t="shared" si="37"/>
        <v>40722</v>
      </c>
      <c r="B115" s="19"/>
      <c r="C115" s="22">
        <f t="shared" si="3"/>
        <v>129815.78898618314</v>
      </c>
      <c r="D115" s="21">
        <f t="shared" si="32"/>
        <v>5.208333333333333E-3</v>
      </c>
      <c r="E115" s="22">
        <f t="shared" si="33"/>
        <v>676.12390096970375</v>
      </c>
      <c r="F115" s="22">
        <f t="shared" si="34"/>
        <v>130491.91288715284</v>
      </c>
      <c r="G115" s="22"/>
      <c r="H115" s="22">
        <f t="shared" si="38"/>
        <v>-657</v>
      </c>
      <c r="I115" s="23">
        <f t="shared" si="39"/>
        <v>15110.490321980993</v>
      </c>
      <c r="K115" s="34">
        <f t="shared" si="44"/>
        <v>676.12390096970375</v>
      </c>
      <c r="L115" s="34">
        <f t="shared" si="45"/>
        <v>-676.12390096970375</v>
      </c>
      <c r="N115" s="34">
        <f t="shared" si="46"/>
        <v>657</v>
      </c>
      <c r="O115" s="34">
        <f t="shared" si="47"/>
        <v>-657</v>
      </c>
      <c r="Q115" s="88">
        <f t="shared" si="40"/>
        <v>42579</v>
      </c>
      <c r="R115" s="19"/>
      <c r="S115" s="20">
        <f t="shared" si="41"/>
        <v>284645.45206791186</v>
      </c>
      <c r="T115" s="21">
        <f t="shared" si="35"/>
        <v>5.208333333333333E-3</v>
      </c>
      <c r="U115" s="22">
        <f t="shared" si="36"/>
        <v>1482.5283961870409</v>
      </c>
      <c r="V115" s="22">
        <f t="shared" si="52"/>
        <v>286127.98046409892</v>
      </c>
      <c r="W115" s="22"/>
      <c r="X115" s="22">
        <f t="shared" si="42"/>
        <v>0</v>
      </c>
      <c r="Y115" s="23">
        <f t="shared" si="43"/>
        <v>0</v>
      </c>
      <c r="Z115" s="54"/>
      <c r="AA115" s="34">
        <f t="shared" si="48"/>
        <v>1482.5283961870409</v>
      </c>
      <c r="AB115" s="34">
        <f t="shared" si="49"/>
        <v>-1482.5283961870409</v>
      </c>
      <c r="AD115" s="34">
        <f t="shared" si="50"/>
        <v>0</v>
      </c>
      <c r="AE115" s="34">
        <f t="shared" si="51"/>
        <v>0</v>
      </c>
    </row>
    <row r="116" spans="1:31" x14ac:dyDescent="0.25">
      <c r="A116" s="88">
        <f t="shared" si="37"/>
        <v>40752</v>
      </c>
      <c r="B116" s="19"/>
      <c r="C116" s="22">
        <f t="shared" si="3"/>
        <v>130491.91288715284</v>
      </c>
      <c r="D116" s="21">
        <f t="shared" si="32"/>
        <v>5.208333333333333E-3</v>
      </c>
      <c r="E116" s="22">
        <f t="shared" si="33"/>
        <v>679.64537962058762</v>
      </c>
      <c r="F116" s="22">
        <f t="shared" si="34"/>
        <v>131171.55826677341</v>
      </c>
      <c r="G116" s="22"/>
      <c r="H116" s="22">
        <f t="shared" si="38"/>
        <v>-657</v>
      </c>
      <c r="I116" s="23">
        <f t="shared" si="39"/>
        <v>14453.490321980993</v>
      </c>
      <c r="K116" s="34">
        <f t="shared" si="44"/>
        <v>679.64537962058762</v>
      </c>
      <c r="L116" s="34">
        <f t="shared" si="45"/>
        <v>-679.64537962058762</v>
      </c>
      <c r="N116" s="34">
        <f t="shared" si="46"/>
        <v>657</v>
      </c>
      <c r="O116" s="34">
        <f t="shared" si="47"/>
        <v>-657</v>
      </c>
      <c r="Q116" s="88">
        <f t="shared" si="40"/>
        <v>42610</v>
      </c>
      <c r="R116" s="19"/>
      <c r="S116" s="20">
        <f t="shared" si="41"/>
        <v>286127.98046409892</v>
      </c>
      <c r="T116" s="21">
        <f t="shared" si="35"/>
        <v>5.208333333333333E-3</v>
      </c>
      <c r="U116" s="22">
        <f t="shared" si="36"/>
        <v>1490.2498982505151</v>
      </c>
      <c r="V116" s="22">
        <f t="shared" si="52"/>
        <v>287618.23036234942</v>
      </c>
      <c r="W116" s="22"/>
      <c r="X116" s="22">
        <f t="shared" si="42"/>
        <v>0</v>
      </c>
      <c r="Y116" s="23">
        <f t="shared" si="43"/>
        <v>0</v>
      </c>
      <c r="Z116" s="54"/>
      <c r="AA116" s="34">
        <f t="shared" si="48"/>
        <v>1490.2498982505151</v>
      </c>
      <c r="AB116" s="34">
        <f t="shared" si="49"/>
        <v>-1490.2498982505151</v>
      </c>
      <c r="AD116" s="34">
        <f t="shared" si="50"/>
        <v>0</v>
      </c>
      <c r="AE116" s="34">
        <f t="shared" si="51"/>
        <v>0</v>
      </c>
    </row>
    <row r="117" spans="1:31" x14ac:dyDescent="0.25">
      <c r="A117" s="88">
        <f t="shared" si="37"/>
        <v>40783</v>
      </c>
      <c r="B117" s="19"/>
      <c r="C117" s="22">
        <f t="shared" si="3"/>
        <v>131171.55826677341</v>
      </c>
      <c r="D117" s="21">
        <f t="shared" si="32"/>
        <v>5.208333333333333E-3</v>
      </c>
      <c r="E117" s="22">
        <f t="shared" si="33"/>
        <v>683.18519930611149</v>
      </c>
      <c r="F117" s="22">
        <f t="shared" si="34"/>
        <v>131854.74346607953</v>
      </c>
      <c r="G117" s="22"/>
      <c r="H117" s="22">
        <f t="shared" si="38"/>
        <v>-657</v>
      </c>
      <c r="I117" s="23">
        <f t="shared" si="39"/>
        <v>13796.490321980993</v>
      </c>
      <c r="K117" s="34">
        <f t="shared" si="44"/>
        <v>683.18519930611149</v>
      </c>
      <c r="L117" s="34">
        <f t="shared" si="45"/>
        <v>-683.18519930611149</v>
      </c>
      <c r="N117" s="34">
        <f t="shared" si="46"/>
        <v>657</v>
      </c>
      <c r="O117" s="34">
        <f t="shared" si="47"/>
        <v>-657</v>
      </c>
      <c r="Q117" s="88">
        <f t="shared" si="40"/>
        <v>42641</v>
      </c>
      <c r="R117" s="19"/>
      <c r="S117" s="20">
        <f t="shared" si="41"/>
        <v>287618.23036234942</v>
      </c>
      <c r="T117" s="21">
        <f t="shared" si="35"/>
        <v>5.208333333333333E-3</v>
      </c>
      <c r="U117" s="22">
        <f t="shared" si="36"/>
        <v>1498.0116164705698</v>
      </c>
      <c r="V117" s="22">
        <f t="shared" si="52"/>
        <v>289116.24197882001</v>
      </c>
      <c r="W117" s="22"/>
      <c r="X117" s="22">
        <f t="shared" si="42"/>
        <v>0</v>
      </c>
      <c r="Y117" s="23">
        <f t="shared" si="43"/>
        <v>0</v>
      </c>
      <c r="Z117" s="54"/>
      <c r="AA117" s="34">
        <f t="shared" si="48"/>
        <v>1498.0116164705698</v>
      </c>
      <c r="AB117" s="34">
        <f t="shared" si="49"/>
        <v>-1498.0116164705698</v>
      </c>
      <c r="AD117" s="34">
        <f t="shared" si="50"/>
        <v>0</v>
      </c>
      <c r="AE117" s="34">
        <f t="shared" si="51"/>
        <v>0</v>
      </c>
    </row>
    <row r="118" spans="1:31" x14ac:dyDescent="0.25">
      <c r="A118" s="88">
        <f t="shared" si="37"/>
        <v>40814</v>
      </c>
      <c r="B118" s="19"/>
      <c r="C118" s="22">
        <f t="shared" si="3"/>
        <v>131854.74346607953</v>
      </c>
      <c r="D118" s="21">
        <f t="shared" si="32"/>
        <v>5.208333333333333E-3</v>
      </c>
      <c r="E118" s="22">
        <f t="shared" si="33"/>
        <v>686.74345555249749</v>
      </c>
      <c r="F118" s="22">
        <f t="shared" si="34"/>
        <v>132541.48692163202</v>
      </c>
      <c r="G118" s="22"/>
      <c r="H118" s="22">
        <f t="shared" si="38"/>
        <v>-657</v>
      </c>
      <c r="I118" s="23">
        <f t="shared" si="39"/>
        <v>13139.490321980993</v>
      </c>
      <c r="K118" s="34">
        <f t="shared" si="44"/>
        <v>686.74345555249749</v>
      </c>
      <c r="L118" s="34">
        <f t="shared" si="45"/>
        <v>-686.74345555249749</v>
      </c>
      <c r="N118" s="34">
        <f t="shared" si="46"/>
        <v>657</v>
      </c>
      <c r="O118" s="34">
        <f t="shared" si="47"/>
        <v>-657</v>
      </c>
      <c r="Q118" s="88">
        <f t="shared" si="40"/>
        <v>42671</v>
      </c>
      <c r="R118" s="19"/>
      <c r="S118" s="20">
        <f t="shared" si="41"/>
        <v>289116.24197882001</v>
      </c>
      <c r="T118" s="21">
        <f t="shared" si="35"/>
        <v>5.208333333333333E-3</v>
      </c>
      <c r="U118" s="22">
        <f t="shared" si="36"/>
        <v>1505.8137603063542</v>
      </c>
      <c r="V118" s="22">
        <f t="shared" si="52"/>
        <v>290622.05573912634</v>
      </c>
      <c r="W118" s="22"/>
      <c r="X118" s="22">
        <f t="shared" si="42"/>
        <v>0</v>
      </c>
      <c r="Y118" s="23">
        <f t="shared" si="43"/>
        <v>0</v>
      </c>
      <c r="Z118" s="54"/>
      <c r="AA118" s="34">
        <f t="shared" si="48"/>
        <v>1505.8137603063542</v>
      </c>
      <c r="AB118" s="34">
        <f t="shared" si="49"/>
        <v>-1505.8137603063542</v>
      </c>
      <c r="AD118" s="34">
        <f t="shared" si="50"/>
        <v>0</v>
      </c>
      <c r="AE118" s="34">
        <f t="shared" si="51"/>
        <v>0</v>
      </c>
    </row>
    <row r="119" spans="1:31" x14ac:dyDescent="0.25">
      <c r="A119" s="88">
        <f t="shared" si="37"/>
        <v>40844</v>
      </c>
      <c r="B119" s="19"/>
      <c r="C119" s="22">
        <f t="shared" si="3"/>
        <v>132541.48692163202</v>
      </c>
      <c r="D119" s="21">
        <f t="shared" si="32"/>
        <v>5.208333333333333E-3</v>
      </c>
      <c r="E119" s="22">
        <f t="shared" si="33"/>
        <v>690.32024438350004</v>
      </c>
      <c r="F119" s="22">
        <f t="shared" si="34"/>
        <v>133231.80716601553</v>
      </c>
      <c r="G119" s="22"/>
      <c r="H119" s="22">
        <f t="shared" si="38"/>
        <v>-657</v>
      </c>
      <c r="I119" s="23">
        <f t="shared" si="39"/>
        <v>12482.490321980993</v>
      </c>
      <c r="K119" s="34">
        <f t="shared" si="44"/>
        <v>690.32024438350004</v>
      </c>
      <c r="L119" s="34">
        <f t="shared" si="45"/>
        <v>-690.32024438350004</v>
      </c>
      <c r="N119" s="34">
        <f t="shared" si="46"/>
        <v>657</v>
      </c>
      <c r="O119" s="34">
        <f t="shared" si="47"/>
        <v>-657</v>
      </c>
      <c r="Q119" s="88">
        <f t="shared" si="40"/>
        <v>42702</v>
      </c>
      <c r="R119" s="19"/>
      <c r="S119" s="20">
        <f t="shared" si="41"/>
        <v>290622.05573912634</v>
      </c>
      <c r="T119" s="21">
        <f t="shared" si="35"/>
        <v>5.208333333333333E-3</v>
      </c>
      <c r="U119" s="22">
        <f t="shared" si="36"/>
        <v>1513.6565403079496</v>
      </c>
      <c r="V119" s="22">
        <f t="shared" si="52"/>
        <v>292135.71227943432</v>
      </c>
      <c r="W119" s="22"/>
      <c r="X119" s="22">
        <f t="shared" si="42"/>
        <v>0</v>
      </c>
      <c r="Y119" s="23">
        <f t="shared" si="43"/>
        <v>0</v>
      </c>
      <c r="Z119" s="54"/>
      <c r="AA119" s="34">
        <f t="shared" si="48"/>
        <v>1513.6565403079496</v>
      </c>
      <c r="AB119" s="34">
        <f t="shared" si="49"/>
        <v>-1513.6565403079496</v>
      </c>
      <c r="AD119" s="34">
        <f t="shared" si="50"/>
        <v>0</v>
      </c>
      <c r="AE119" s="34">
        <f t="shared" si="51"/>
        <v>0</v>
      </c>
    </row>
    <row r="120" spans="1:31" x14ac:dyDescent="0.25">
      <c r="A120" s="88">
        <f t="shared" si="37"/>
        <v>40875</v>
      </c>
      <c r="B120" s="19"/>
      <c r="C120" s="22">
        <f t="shared" si="3"/>
        <v>133231.80716601553</v>
      </c>
      <c r="D120" s="21">
        <f t="shared" si="32"/>
        <v>5.208333333333333E-3</v>
      </c>
      <c r="E120" s="22">
        <f t="shared" si="33"/>
        <v>693.91566232299749</v>
      </c>
      <c r="F120" s="22">
        <f t="shared" si="34"/>
        <v>133925.72282833853</v>
      </c>
      <c r="G120" s="22"/>
      <c r="H120" s="22">
        <f t="shared" si="38"/>
        <v>-657</v>
      </c>
      <c r="I120" s="23">
        <f t="shared" si="39"/>
        <v>11825.490321980993</v>
      </c>
      <c r="K120" s="34">
        <f t="shared" si="44"/>
        <v>693.91566232299749</v>
      </c>
      <c r="L120" s="34">
        <f t="shared" si="45"/>
        <v>-693.91566232299749</v>
      </c>
      <c r="N120" s="34">
        <f t="shared" si="46"/>
        <v>657</v>
      </c>
      <c r="O120" s="34">
        <f t="shared" si="47"/>
        <v>-657</v>
      </c>
      <c r="Q120" s="88">
        <f t="shared" si="40"/>
        <v>42732</v>
      </c>
      <c r="R120" s="19"/>
      <c r="S120" s="20">
        <f t="shared" si="41"/>
        <v>292135.71227943432</v>
      </c>
      <c r="T120" s="21">
        <f t="shared" si="35"/>
        <v>5.208333333333333E-3</v>
      </c>
      <c r="U120" s="22">
        <f t="shared" si="36"/>
        <v>1521.5401681220537</v>
      </c>
      <c r="V120" s="22">
        <f t="shared" si="52"/>
        <v>293657.25244755636</v>
      </c>
      <c r="W120" s="22"/>
      <c r="X120" s="22">
        <f t="shared" si="42"/>
        <v>0</v>
      </c>
      <c r="Y120" s="23">
        <f t="shared" si="43"/>
        <v>0</v>
      </c>
      <c r="Z120" s="54"/>
      <c r="AA120" s="34">
        <f t="shared" si="48"/>
        <v>1521.5401681220537</v>
      </c>
      <c r="AB120" s="34">
        <f t="shared" si="49"/>
        <v>-1521.5401681220537</v>
      </c>
      <c r="AD120" s="34">
        <f t="shared" si="50"/>
        <v>0</v>
      </c>
      <c r="AE120" s="34">
        <f t="shared" si="51"/>
        <v>0</v>
      </c>
    </row>
    <row r="121" spans="1:31" x14ac:dyDescent="0.25">
      <c r="A121" s="88">
        <f t="shared" si="37"/>
        <v>40905</v>
      </c>
      <c r="B121" s="19"/>
      <c r="C121" s="22">
        <f t="shared" si="3"/>
        <v>133925.72282833853</v>
      </c>
      <c r="D121" s="21">
        <f t="shared" si="32"/>
        <v>5.208333333333333E-3</v>
      </c>
      <c r="E121" s="22">
        <f t="shared" si="33"/>
        <v>697.52980639759653</v>
      </c>
      <c r="F121" s="22">
        <f t="shared" si="34"/>
        <v>134623.25263473613</v>
      </c>
      <c r="G121" s="22"/>
      <c r="H121" s="22">
        <f t="shared" si="38"/>
        <v>-657</v>
      </c>
      <c r="I121" s="23">
        <f t="shared" si="39"/>
        <v>11168.490321980993</v>
      </c>
      <c r="K121" s="34">
        <f t="shared" si="44"/>
        <v>697.52980639759653</v>
      </c>
      <c r="L121" s="34">
        <f t="shared" si="45"/>
        <v>-697.52980639759653</v>
      </c>
      <c r="N121" s="34">
        <f t="shared" si="46"/>
        <v>657</v>
      </c>
      <c r="O121" s="34">
        <f t="shared" si="47"/>
        <v>-657</v>
      </c>
      <c r="Q121" s="88">
        <f t="shared" si="40"/>
        <v>42763</v>
      </c>
      <c r="R121" s="19"/>
      <c r="S121" s="20">
        <f t="shared" si="41"/>
        <v>293657.25244755636</v>
      </c>
      <c r="T121" s="21">
        <f t="shared" si="35"/>
        <v>5.208333333333333E-3</v>
      </c>
      <c r="U121" s="22">
        <f t="shared" si="36"/>
        <v>1529.4648564976892</v>
      </c>
      <c r="V121" s="22">
        <f t="shared" si="52"/>
        <v>295186.71730405407</v>
      </c>
      <c r="W121" s="22"/>
      <c r="X121" s="22">
        <f t="shared" si="42"/>
        <v>0</v>
      </c>
      <c r="Y121" s="23">
        <f t="shared" si="43"/>
        <v>0</v>
      </c>
      <c r="Z121" s="54"/>
      <c r="AA121" s="34">
        <f t="shared" si="48"/>
        <v>1529.4648564976892</v>
      </c>
      <c r="AB121" s="34">
        <f t="shared" si="49"/>
        <v>-1529.4648564976892</v>
      </c>
      <c r="AD121" s="34">
        <f t="shared" si="50"/>
        <v>0</v>
      </c>
      <c r="AE121" s="34">
        <f t="shared" si="51"/>
        <v>0</v>
      </c>
    </row>
    <row r="122" spans="1:31" x14ac:dyDescent="0.25">
      <c r="A122" s="88">
        <f t="shared" si="37"/>
        <v>40936</v>
      </c>
      <c r="B122" s="19"/>
      <c r="C122" s="22">
        <f t="shared" si="3"/>
        <v>134623.25263473613</v>
      </c>
      <c r="D122" s="21">
        <f t="shared" si="32"/>
        <v>5.208333333333333E-3</v>
      </c>
      <c r="E122" s="22">
        <f t="shared" si="33"/>
        <v>701.16277413925059</v>
      </c>
      <c r="F122" s="22">
        <f t="shared" si="34"/>
        <v>135324.41540887539</v>
      </c>
      <c r="G122" s="22"/>
      <c r="H122" s="22">
        <f t="shared" si="38"/>
        <v>-657</v>
      </c>
      <c r="I122" s="23">
        <f t="shared" si="39"/>
        <v>10511.490321980993</v>
      </c>
      <c r="K122" s="34">
        <f t="shared" si="44"/>
        <v>701.16277413925059</v>
      </c>
      <c r="L122" s="34">
        <f t="shared" si="45"/>
        <v>-701.16277413925059</v>
      </c>
      <c r="N122" s="34">
        <f t="shared" si="46"/>
        <v>657</v>
      </c>
      <c r="O122" s="34">
        <f t="shared" si="47"/>
        <v>-657</v>
      </c>
      <c r="Q122" s="88">
        <f t="shared" si="40"/>
        <v>42794</v>
      </c>
      <c r="R122" s="19"/>
      <c r="S122" s="20">
        <f t="shared" si="41"/>
        <v>295186.71730405407</v>
      </c>
      <c r="T122" s="21">
        <f t="shared" si="35"/>
        <v>5.208333333333333E-3</v>
      </c>
      <c r="U122" s="22">
        <f t="shared" si="36"/>
        <v>1537.4308192919482</v>
      </c>
      <c r="V122" s="22">
        <f t="shared" si="52"/>
        <v>296724.14812334604</v>
      </c>
      <c r="W122" s="22"/>
      <c r="X122" s="22">
        <f t="shared" si="42"/>
        <v>0</v>
      </c>
      <c r="Y122" s="23">
        <f t="shared" si="43"/>
        <v>0</v>
      </c>
      <c r="Z122" s="54"/>
      <c r="AA122" s="34">
        <f t="shared" si="48"/>
        <v>1537.4308192919482</v>
      </c>
      <c r="AB122" s="34">
        <f t="shared" si="49"/>
        <v>-1537.4308192919482</v>
      </c>
      <c r="AD122" s="34">
        <f t="shared" si="50"/>
        <v>0</v>
      </c>
      <c r="AE122" s="34">
        <f t="shared" si="51"/>
        <v>0</v>
      </c>
    </row>
    <row r="123" spans="1:31" x14ac:dyDescent="0.25">
      <c r="A123" s="88">
        <f t="shared" si="37"/>
        <v>40967</v>
      </c>
      <c r="B123" s="19"/>
      <c r="C123" s="22">
        <f t="shared" si="3"/>
        <v>135324.41540887539</v>
      </c>
      <c r="D123" s="21">
        <f t="shared" si="32"/>
        <v>5.208333333333333E-3</v>
      </c>
      <c r="E123" s="22">
        <f t="shared" si="33"/>
        <v>704.8146635878926</v>
      </c>
      <c r="F123" s="22">
        <f t="shared" si="34"/>
        <v>136029.23007246328</v>
      </c>
      <c r="G123" s="22"/>
      <c r="H123" s="22">
        <f t="shared" si="38"/>
        <v>-657</v>
      </c>
      <c r="I123" s="23">
        <f t="shared" si="39"/>
        <v>9854.490321980993</v>
      </c>
      <c r="K123" s="34">
        <f t="shared" si="44"/>
        <v>704.8146635878926</v>
      </c>
      <c r="L123" s="34">
        <f t="shared" si="45"/>
        <v>-704.8146635878926</v>
      </c>
      <c r="N123" s="34">
        <f t="shared" si="46"/>
        <v>657</v>
      </c>
      <c r="O123" s="34">
        <f t="shared" si="47"/>
        <v>-657</v>
      </c>
      <c r="Q123" s="88">
        <f t="shared" si="40"/>
        <v>42822</v>
      </c>
      <c r="R123" s="19"/>
      <c r="S123" s="20">
        <f t="shared" si="41"/>
        <v>296724.14812334604</v>
      </c>
      <c r="T123" s="21">
        <f t="shared" si="35"/>
        <v>5.208333333333333E-3</v>
      </c>
      <c r="U123" s="22">
        <f t="shared" si="36"/>
        <v>1545.4382714757605</v>
      </c>
      <c r="V123" s="22">
        <f t="shared" si="52"/>
        <v>298269.58639482182</v>
      </c>
      <c r="W123" s="22"/>
      <c r="X123" s="22">
        <f t="shared" si="42"/>
        <v>0</v>
      </c>
      <c r="Y123" s="23">
        <f t="shared" si="43"/>
        <v>0</v>
      </c>
      <c r="Z123" s="54"/>
      <c r="AA123" s="34">
        <f t="shared" si="48"/>
        <v>1545.4382714757605</v>
      </c>
      <c r="AB123" s="34">
        <f t="shared" si="49"/>
        <v>-1545.4382714757605</v>
      </c>
      <c r="AD123" s="34">
        <f t="shared" si="50"/>
        <v>0</v>
      </c>
      <c r="AE123" s="34">
        <f t="shared" si="51"/>
        <v>0</v>
      </c>
    </row>
    <row r="124" spans="1:31" x14ac:dyDescent="0.25">
      <c r="A124" s="88">
        <f t="shared" si="37"/>
        <v>40996</v>
      </c>
      <c r="B124" s="19"/>
      <c r="C124" s="22">
        <f t="shared" si="3"/>
        <v>136029.23007246328</v>
      </c>
      <c r="D124" s="21">
        <f t="shared" si="32"/>
        <v>5.208333333333333E-3</v>
      </c>
      <c r="E124" s="22">
        <f t="shared" si="33"/>
        <v>708.48557329407959</v>
      </c>
      <c r="F124" s="22">
        <f t="shared" si="34"/>
        <v>136737.71564575736</v>
      </c>
      <c r="G124" s="22"/>
      <c r="H124" s="22">
        <f t="shared" si="38"/>
        <v>-657</v>
      </c>
      <c r="I124" s="23">
        <f t="shared" si="39"/>
        <v>9197.490321980993</v>
      </c>
      <c r="K124" s="34">
        <f t="shared" si="44"/>
        <v>708.48557329407959</v>
      </c>
      <c r="L124" s="34">
        <f t="shared" si="45"/>
        <v>-708.48557329407959</v>
      </c>
      <c r="N124" s="34">
        <f t="shared" si="46"/>
        <v>657</v>
      </c>
      <c r="O124" s="34">
        <f t="shared" si="47"/>
        <v>-657</v>
      </c>
      <c r="Q124" s="88">
        <f t="shared" si="40"/>
        <v>42853</v>
      </c>
      <c r="R124" s="19"/>
      <c r="S124" s="20">
        <f t="shared" si="41"/>
        <v>298269.58639482182</v>
      </c>
      <c r="T124" s="21">
        <f t="shared" si="35"/>
        <v>5.208333333333333E-3</v>
      </c>
      <c r="U124" s="22">
        <f t="shared" si="36"/>
        <v>1553.4874291396968</v>
      </c>
      <c r="V124" s="22">
        <f t="shared" si="52"/>
        <v>299823.07382396149</v>
      </c>
      <c r="W124" s="22"/>
      <c r="X124" s="22">
        <f t="shared" si="42"/>
        <v>0</v>
      </c>
      <c r="Y124" s="23">
        <f t="shared" si="43"/>
        <v>0</v>
      </c>
      <c r="Z124" s="54"/>
      <c r="AA124" s="34">
        <f t="shared" si="48"/>
        <v>1553.4874291396968</v>
      </c>
      <c r="AB124" s="34">
        <f t="shared" si="49"/>
        <v>-1553.4874291396968</v>
      </c>
      <c r="AD124" s="34">
        <f t="shared" si="50"/>
        <v>0</v>
      </c>
      <c r="AE124" s="34">
        <f t="shared" si="51"/>
        <v>0</v>
      </c>
    </row>
    <row r="125" spans="1:31" x14ac:dyDescent="0.25">
      <c r="A125" s="88">
        <f t="shared" si="37"/>
        <v>41027</v>
      </c>
      <c r="B125" s="19"/>
      <c r="C125" s="22">
        <f t="shared" si="3"/>
        <v>136737.71564575736</v>
      </c>
      <c r="D125" s="21">
        <f t="shared" si="32"/>
        <v>5.208333333333333E-3</v>
      </c>
      <c r="E125" s="22">
        <f t="shared" si="33"/>
        <v>712.17560232165283</v>
      </c>
      <c r="F125" s="22">
        <f t="shared" si="34"/>
        <v>137449.89124807902</v>
      </c>
      <c r="G125" s="22"/>
      <c r="H125" s="22">
        <f t="shared" si="38"/>
        <v>-657</v>
      </c>
      <c r="I125" s="23">
        <f t="shared" si="39"/>
        <v>8540.490321980993</v>
      </c>
      <c r="K125" s="34">
        <f t="shared" si="44"/>
        <v>712.17560232165283</v>
      </c>
      <c r="L125" s="34">
        <f t="shared" si="45"/>
        <v>-712.17560232165283</v>
      </c>
      <c r="N125" s="34">
        <f t="shared" si="46"/>
        <v>657</v>
      </c>
      <c r="O125" s="34">
        <f t="shared" si="47"/>
        <v>-657</v>
      </c>
      <c r="Q125" s="88">
        <f t="shared" si="40"/>
        <v>42883</v>
      </c>
      <c r="R125" s="19"/>
      <c r="S125" s="20">
        <f t="shared" si="41"/>
        <v>299823.07382396149</v>
      </c>
      <c r="T125" s="21">
        <f t="shared" si="35"/>
        <v>5.208333333333333E-3</v>
      </c>
      <c r="U125" s="22">
        <f t="shared" si="36"/>
        <v>1561.5785094997993</v>
      </c>
      <c r="V125" s="22">
        <f t="shared" si="52"/>
        <v>301384.65233346127</v>
      </c>
      <c r="W125" s="22"/>
      <c r="X125" s="22">
        <f t="shared" si="42"/>
        <v>0</v>
      </c>
      <c r="Y125" s="23">
        <f t="shared" si="43"/>
        <v>0</v>
      </c>
      <c r="Z125" s="54"/>
      <c r="AA125" s="34">
        <f t="shared" si="48"/>
        <v>1561.5785094997993</v>
      </c>
      <c r="AB125" s="34">
        <f t="shared" si="49"/>
        <v>-1561.5785094997993</v>
      </c>
      <c r="AD125" s="34">
        <f t="shared" si="50"/>
        <v>0</v>
      </c>
      <c r="AE125" s="34">
        <f t="shared" si="51"/>
        <v>0</v>
      </c>
    </row>
    <row r="126" spans="1:31" x14ac:dyDescent="0.25">
      <c r="A126" s="88">
        <f t="shared" si="37"/>
        <v>41057</v>
      </c>
      <c r="B126" s="19"/>
      <c r="C126" s="22">
        <f t="shared" si="3"/>
        <v>137449.89124807902</v>
      </c>
      <c r="D126" s="21">
        <f t="shared" si="32"/>
        <v>5.208333333333333E-3</v>
      </c>
      <c r="E126" s="22">
        <f t="shared" si="33"/>
        <v>715.88485025041155</v>
      </c>
      <c r="F126" s="22">
        <f t="shared" si="34"/>
        <v>138165.77609832943</v>
      </c>
      <c r="G126" s="22"/>
      <c r="H126" s="22">
        <f t="shared" si="38"/>
        <v>-657</v>
      </c>
      <c r="I126" s="23">
        <f t="shared" si="39"/>
        <v>7883.490321980993</v>
      </c>
      <c r="K126" s="34">
        <f t="shared" si="44"/>
        <v>715.88485025041155</v>
      </c>
      <c r="L126" s="34">
        <f t="shared" si="45"/>
        <v>-715.88485025041155</v>
      </c>
      <c r="N126" s="34">
        <f t="shared" si="46"/>
        <v>657</v>
      </c>
      <c r="O126" s="34">
        <f t="shared" si="47"/>
        <v>-657</v>
      </c>
      <c r="Q126" s="88">
        <f t="shared" si="40"/>
        <v>42914</v>
      </c>
      <c r="R126" s="19"/>
      <c r="S126" s="20">
        <f t="shared" si="41"/>
        <v>301384.65233346127</v>
      </c>
      <c r="T126" s="21">
        <f t="shared" si="35"/>
        <v>5.208333333333333E-3</v>
      </c>
      <c r="U126" s="22">
        <f t="shared" si="36"/>
        <v>1569.711730903444</v>
      </c>
      <c r="V126" s="22">
        <f t="shared" si="52"/>
        <v>302954.36406436469</v>
      </c>
      <c r="W126" s="22"/>
      <c r="X126" s="22">
        <f t="shared" si="42"/>
        <v>0</v>
      </c>
      <c r="Y126" s="23">
        <f t="shared" si="43"/>
        <v>0</v>
      </c>
      <c r="Z126" s="54"/>
      <c r="AA126" s="34">
        <f t="shared" si="48"/>
        <v>1569.711730903444</v>
      </c>
      <c r="AB126" s="34">
        <f t="shared" si="49"/>
        <v>-1569.711730903444</v>
      </c>
      <c r="AD126" s="34">
        <f t="shared" si="50"/>
        <v>0</v>
      </c>
      <c r="AE126" s="34">
        <f t="shared" si="51"/>
        <v>0</v>
      </c>
    </row>
    <row r="127" spans="1:31" x14ac:dyDescent="0.25">
      <c r="A127" s="88">
        <f t="shared" si="37"/>
        <v>41088</v>
      </c>
      <c r="B127" s="19"/>
      <c r="C127" s="22">
        <f t="shared" si="3"/>
        <v>138165.77609832943</v>
      </c>
      <c r="D127" s="21">
        <f t="shared" si="32"/>
        <v>5.208333333333333E-3</v>
      </c>
      <c r="E127" s="22">
        <f t="shared" si="33"/>
        <v>719.61341717879907</v>
      </c>
      <c r="F127" s="22">
        <f t="shared" si="34"/>
        <v>138885.38951550823</v>
      </c>
      <c r="G127" s="22"/>
      <c r="H127" s="22">
        <f t="shared" si="38"/>
        <v>-657</v>
      </c>
      <c r="I127" s="23">
        <f t="shared" si="39"/>
        <v>7226.490321980993</v>
      </c>
      <c r="K127" s="34">
        <f t="shared" si="44"/>
        <v>719.61341717879907</v>
      </c>
      <c r="L127" s="34">
        <f t="shared" si="45"/>
        <v>-719.61341717879907</v>
      </c>
      <c r="N127" s="34">
        <f t="shared" si="46"/>
        <v>657</v>
      </c>
      <c r="O127" s="34">
        <f t="shared" si="47"/>
        <v>-657</v>
      </c>
      <c r="Q127" s="88">
        <f t="shared" si="40"/>
        <v>42944</v>
      </c>
      <c r="R127" s="19"/>
      <c r="S127" s="20">
        <f t="shared" si="41"/>
        <v>302954.36406436469</v>
      </c>
      <c r="T127" s="21">
        <f t="shared" si="35"/>
        <v>5.208333333333333E-3</v>
      </c>
      <c r="U127" s="22">
        <f t="shared" si="36"/>
        <v>1577.8873128352327</v>
      </c>
      <c r="V127" s="22">
        <f t="shared" si="52"/>
        <v>304532.25137719995</v>
      </c>
      <c r="W127" s="22"/>
      <c r="X127" s="22">
        <f t="shared" si="42"/>
        <v>0</v>
      </c>
      <c r="Y127" s="23">
        <f t="shared" si="43"/>
        <v>0</v>
      </c>
      <c r="Z127" s="54"/>
      <c r="AA127" s="34">
        <f t="shared" si="48"/>
        <v>1577.8873128352327</v>
      </c>
      <c r="AB127" s="34">
        <f t="shared" si="49"/>
        <v>-1577.8873128352327</v>
      </c>
      <c r="AD127" s="34">
        <f t="shared" si="50"/>
        <v>0</v>
      </c>
      <c r="AE127" s="34">
        <f t="shared" si="51"/>
        <v>0</v>
      </c>
    </row>
    <row r="128" spans="1:31" x14ac:dyDescent="0.25">
      <c r="A128" s="88">
        <f t="shared" si="37"/>
        <v>41118</v>
      </c>
      <c r="B128" s="19"/>
      <c r="C128" s="22">
        <f t="shared" si="3"/>
        <v>138885.38951550823</v>
      </c>
      <c r="D128" s="21">
        <f t="shared" si="32"/>
        <v>5.208333333333333E-3</v>
      </c>
      <c r="E128" s="22">
        <f t="shared" si="33"/>
        <v>723.36140372660532</v>
      </c>
      <c r="F128" s="22">
        <f t="shared" si="34"/>
        <v>139608.75091923482</v>
      </c>
      <c r="G128" s="22"/>
      <c r="H128" s="22">
        <f t="shared" si="38"/>
        <v>-657</v>
      </c>
      <c r="I128" s="23">
        <f t="shared" si="39"/>
        <v>6569.490321980993</v>
      </c>
      <c r="K128" s="34">
        <f t="shared" si="44"/>
        <v>723.36140372660532</v>
      </c>
      <c r="L128" s="34">
        <f t="shared" si="45"/>
        <v>-723.36140372660532</v>
      </c>
      <c r="N128" s="34">
        <f t="shared" si="46"/>
        <v>657</v>
      </c>
      <c r="O128" s="34">
        <f t="shared" si="47"/>
        <v>-657</v>
      </c>
      <c r="Q128" s="88">
        <f t="shared" si="40"/>
        <v>42975</v>
      </c>
      <c r="R128" s="19"/>
      <c r="S128" s="20">
        <f t="shared" si="41"/>
        <v>304532.25137719995</v>
      </c>
      <c r="T128" s="21">
        <f t="shared" si="35"/>
        <v>5.208333333333333E-3</v>
      </c>
      <c r="U128" s="22">
        <f t="shared" si="36"/>
        <v>1586.1054759229164</v>
      </c>
      <c r="V128" s="22">
        <f t="shared" si="52"/>
        <v>306118.35685312288</v>
      </c>
      <c r="W128" s="22"/>
      <c r="X128" s="22">
        <f t="shared" si="42"/>
        <v>0</v>
      </c>
      <c r="Y128" s="23">
        <f t="shared" si="43"/>
        <v>0</v>
      </c>
      <c r="Z128" s="54"/>
      <c r="AA128" s="34">
        <f t="shared" si="48"/>
        <v>1586.1054759229164</v>
      </c>
      <c r="AB128" s="34">
        <f t="shared" si="49"/>
        <v>-1586.1054759229164</v>
      </c>
      <c r="AD128" s="34">
        <f t="shared" si="50"/>
        <v>0</v>
      </c>
      <c r="AE128" s="34">
        <f t="shared" si="51"/>
        <v>0</v>
      </c>
    </row>
    <row r="129" spans="1:31" x14ac:dyDescent="0.25">
      <c r="A129" s="88">
        <f t="shared" si="37"/>
        <v>41149</v>
      </c>
      <c r="B129" s="19"/>
      <c r="C129" s="22">
        <f t="shared" si="3"/>
        <v>139608.75091923482</v>
      </c>
      <c r="D129" s="21">
        <f t="shared" si="32"/>
        <v>5.208333333333333E-3</v>
      </c>
      <c r="E129" s="22">
        <f t="shared" si="33"/>
        <v>727.12891103768129</v>
      </c>
      <c r="F129" s="22">
        <f t="shared" si="34"/>
        <v>140335.87983027249</v>
      </c>
      <c r="G129" s="22"/>
      <c r="H129" s="22">
        <f t="shared" si="38"/>
        <v>-657</v>
      </c>
      <c r="I129" s="23">
        <f t="shared" si="39"/>
        <v>5912.490321980993</v>
      </c>
      <c r="K129" s="34">
        <f t="shared" si="44"/>
        <v>727.12891103768129</v>
      </c>
      <c r="L129" s="34">
        <f t="shared" si="45"/>
        <v>-727.12891103768129</v>
      </c>
      <c r="N129" s="34">
        <f t="shared" si="46"/>
        <v>657</v>
      </c>
      <c r="O129" s="34">
        <f t="shared" si="47"/>
        <v>-657</v>
      </c>
      <c r="Q129" s="88">
        <f t="shared" si="40"/>
        <v>43006</v>
      </c>
      <c r="R129" s="19"/>
      <c r="S129" s="20">
        <f t="shared" si="41"/>
        <v>306118.35685312288</v>
      </c>
      <c r="T129" s="21">
        <f t="shared" si="35"/>
        <v>5.208333333333333E-3</v>
      </c>
      <c r="U129" s="22">
        <f t="shared" si="36"/>
        <v>1594.3664419433483</v>
      </c>
      <c r="V129" s="22">
        <f t="shared" si="52"/>
        <v>307712.72329506621</v>
      </c>
      <c r="W129" s="22"/>
      <c r="X129" s="22">
        <f t="shared" si="42"/>
        <v>0</v>
      </c>
      <c r="Y129" s="23">
        <f t="shared" si="43"/>
        <v>0</v>
      </c>
      <c r="Z129" s="54"/>
      <c r="AA129" s="34">
        <f t="shared" si="48"/>
        <v>1594.3664419433483</v>
      </c>
      <c r="AB129" s="34">
        <f t="shared" si="49"/>
        <v>-1594.3664419433483</v>
      </c>
      <c r="AD129" s="34">
        <f t="shared" si="50"/>
        <v>0</v>
      </c>
      <c r="AE129" s="34">
        <f t="shared" si="51"/>
        <v>0</v>
      </c>
    </row>
    <row r="130" spans="1:31" x14ac:dyDescent="0.25">
      <c r="A130" s="88">
        <f t="shared" si="37"/>
        <v>41180</v>
      </c>
      <c r="B130" s="19"/>
      <c r="C130" s="22">
        <f t="shared" si="3"/>
        <v>140335.87983027249</v>
      </c>
      <c r="D130" s="21">
        <f t="shared" si="32"/>
        <v>5.208333333333333E-3</v>
      </c>
      <c r="E130" s="22">
        <f t="shared" si="33"/>
        <v>730.91604078266914</v>
      </c>
      <c r="F130" s="22">
        <f t="shared" si="34"/>
        <v>141066.79587105516</v>
      </c>
      <c r="G130" s="22"/>
      <c r="H130" s="22">
        <f t="shared" si="38"/>
        <v>-657</v>
      </c>
      <c r="I130" s="23">
        <f t="shared" si="39"/>
        <v>5255.490321980993</v>
      </c>
      <c r="K130" s="34">
        <f t="shared" si="44"/>
        <v>730.91604078266914</v>
      </c>
      <c r="L130" s="34">
        <f t="shared" si="45"/>
        <v>-730.91604078266914</v>
      </c>
      <c r="N130" s="34">
        <f t="shared" si="46"/>
        <v>657</v>
      </c>
      <c r="O130" s="34">
        <f t="shared" si="47"/>
        <v>-657</v>
      </c>
      <c r="Q130" s="88">
        <f t="shared" si="40"/>
        <v>43036</v>
      </c>
      <c r="R130" s="19"/>
      <c r="S130" s="20">
        <f t="shared" si="41"/>
        <v>307712.72329506621</v>
      </c>
      <c r="T130" s="21">
        <f t="shared" si="35"/>
        <v>5.208333333333333E-3</v>
      </c>
      <c r="U130" s="22">
        <f t="shared" si="36"/>
        <v>1602.6704338284699</v>
      </c>
      <c r="V130" s="22">
        <f t="shared" si="52"/>
        <v>309315.39372889471</v>
      </c>
      <c r="W130" s="22"/>
      <c r="X130" s="22">
        <f t="shared" si="42"/>
        <v>0</v>
      </c>
      <c r="Y130" s="23">
        <f t="shared" si="43"/>
        <v>0</v>
      </c>
      <c r="Z130" s="54"/>
      <c r="AA130" s="34">
        <f t="shared" si="48"/>
        <v>1602.6704338284699</v>
      </c>
      <c r="AB130" s="34">
        <f t="shared" si="49"/>
        <v>-1602.6704338284699</v>
      </c>
      <c r="AD130" s="34">
        <f t="shared" si="50"/>
        <v>0</v>
      </c>
      <c r="AE130" s="34">
        <f t="shared" si="51"/>
        <v>0</v>
      </c>
    </row>
    <row r="131" spans="1:31" x14ac:dyDescent="0.25">
      <c r="A131" s="88">
        <f t="shared" si="37"/>
        <v>41210</v>
      </c>
      <c r="B131" s="19"/>
      <c r="C131" s="22">
        <f t="shared" si="3"/>
        <v>141066.79587105516</v>
      </c>
      <c r="D131" s="21">
        <f t="shared" si="32"/>
        <v>5.208333333333333E-3</v>
      </c>
      <c r="E131" s="22">
        <f t="shared" si="33"/>
        <v>734.72289516174556</v>
      </c>
      <c r="F131" s="22">
        <f t="shared" si="34"/>
        <v>141801.5187662169</v>
      </c>
      <c r="G131" s="22"/>
      <c r="H131" s="22">
        <f t="shared" si="38"/>
        <v>-657</v>
      </c>
      <c r="I131" s="23">
        <f t="shared" si="39"/>
        <v>4598.490321980993</v>
      </c>
      <c r="K131" s="34">
        <f t="shared" si="44"/>
        <v>734.72289516174556</v>
      </c>
      <c r="L131" s="34">
        <f t="shared" si="45"/>
        <v>-734.72289516174556</v>
      </c>
      <c r="N131" s="34">
        <f t="shared" si="46"/>
        <v>657</v>
      </c>
      <c r="O131" s="34">
        <f t="shared" si="47"/>
        <v>-657</v>
      </c>
      <c r="Q131" s="88">
        <f t="shared" si="40"/>
        <v>43067</v>
      </c>
      <c r="R131" s="19"/>
      <c r="S131" s="20">
        <f t="shared" si="41"/>
        <v>309315.39372889471</v>
      </c>
      <c r="T131" s="21">
        <f t="shared" si="35"/>
        <v>5.208333333333333E-3</v>
      </c>
      <c r="U131" s="22">
        <f t="shared" si="36"/>
        <v>1611.0176756713265</v>
      </c>
      <c r="V131" s="22">
        <f t="shared" si="52"/>
        <v>310926.41140456602</v>
      </c>
      <c r="W131" s="22"/>
      <c r="X131" s="22">
        <f t="shared" si="42"/>
        <v>0</v>
      </c>
      <c r="Y131" s="23">
        <f t="shared" si="43"/>
        <v>0</v>
      </c>
      <c r="Z131" s="54"/>
      <c r="AA131" s="34">
        <f t="shared" si="48"/>
        <v>1611.0176756713265</v>
      </c>
      <c r="AB131" s="34">
        <f t="shared" si="49"/>
        <v>-1611.0176756713265</v>
      </c>
      <c r="AD131" s="34">
        <f t="shared" si="50"/>
        <v>0</v>
      </c>
      <c r="AE131" s="34">
        <f t="shared" si="51"/>
        <v>0</v>
      </c>
    </row>
    <row r="132" spans="1:31" x14ac:dyDescent="0.25">
      <c r="A132" s="88">
        <f t="shared" si="37"/>
        <v>41241</v>
      </c>
      <c r="B132" s="19"/>
      <c r="C132" s="22">
        <f t="shared" si="3"/>
        <v>141801.5187662169</v>
      </c>
      <c r="D132" s="21">
        <f>$C$12/12</f>
        <v>5.208333333333333E-3</v>
      </c>
      <c r="E132" s="22">
        <f t="shared" si="33"/>
        <v>738.54957690737967</v>
      </c>
      <c r="F132" s="22">
        <f t="shared" si="34"/>
        <v>142540.06834312429</v>
      </c>
      <c r="G132" s="22"/>
      <c r="H132" s="22">
        <f t="shared" si="38"/>
        <v>-657</v>
      </c>
      <c r="I132" s="23">
        <f t="shared" si="39"/>
        <v>3941.490321980993</v>
      </c>
      <c r="K132" s="34">
        <f t="shared" si="44"/>
        <v>738.54957690737967</v>
      </c>
      <c r="L132" s="34">
        <f t="shared" si="45"/>
        <v>-738.54957690737967</v>
      </c>
      <c r="N132" s="34">
        <f t="shared" si="46"/>
        <v>657</v>
      </c>
      <c r="O132" s="34">
        <f t="shared" si="47"/>
        <v>-657</v>
      </c>
      <c r="Q132" s="88">
        <f t="shared" si="40"/>
        <v>43097</v>
      </c>
      <c r="R132" s="19"/>
      <c r="S132" s="20">
        <f t="shared" si="41"/>
        <v>310926.41140456602</v>
      </c>
      <c r="T132" s="21">
        <f t="shared" si="35"/>
        <v>5.208333333333333E-3</v>
      </c>
      <c r="U132" s="22">
        <f t="shared" si="36"/>
        <v>1619.4083927321146</v>
      </c>
      <c r="V132" s="22">
        <f t="shared" si="52"/>
        <v>312545.81979729811</v>
      </c>
      <c r="W132" s="22"/>
      <c r="X132" s="22">
        <f t="shared" si="42"/>
        <v>0</v>
      </c>
      <c r="Y132" s="23">
        <f t="shared" si="43"/>
        <v>0</v>
      </c>
      <c r="Z132" s="54"/>
      <c r="AA132" s="34">
        <f t="shared" si="48"/>
        <v>1619.4083927321146</v>
      </c>
      <c r="AB132" s="34">
        <f t="shared" si="49"/>
        <v>-1619.4083927321146</v>
      </c>
      <c r="AD132" s="34">
        <f t="shared" si="50"/>
        <v>0</v>
      </c>
      <c r="AE132" s="34">
        <f t="shared" si="51"/>
        <v>0</v>
      </c>
    </row>
    <row r="133" spans="1:31" x14ac:dyDescent="0.25">
      <c r="A133" s="88">
        <f t="shared" si="37"/>
        <v>41271</v>
      </c>
      <c r="B133" s="19"/>
      <c r="C133" s="22">
        <f t="shared" si="3"/>
        <v>142540.06834312429</v>
      </c>
      <c r="D133" s="21">
        <f t="shared" si="32"/>
        <v>5.208333333333333E-3</v>
      </c>
      <c r="E133" s="22">
        <f t="shared" si="33"/>
        <v>742.3961892871057</v>
      </c>
      <c r="F133" s="22">
        <f t="shared" si="34"/>
        <v>143282.4645324114</v>
      </c>
      <c r="G133" s="22"/>
      <c r="H133" s="22">
        <f t="shared" si="38"/>
        <v>-657</v>
      </c>
      <c r="I133" s="23">
        <f t="shared" si="39"/>
        <v>3284.490321980993</v>
      </c>
      <c r="K133" s="34">
        <f t="shared" si="44"/>
        <v>742.3961892871057</v>
      </c>
      <c r="L133" s="34">
        <f t="shared" si="45"/>
        <v>-742.3961892871057</v>
      </c>
      <c r="N133" s="34">
        <f t="shared" si="46"/>
        <v>657</v>
      </c>
      <c r="O133" s="34">
        <f t="shared" si="47"/>
        <v>-657</v>
      </c>
      <c r="Q133" s="88">
        <f t="shared" si="40"/>
        <v>43128</v>
      </c>
      <c r="R133" s="19"/>
      <c r="S133" s="20">
        <f t="shared" si="41"/>
        <v>312545.81979729811</v>
      </c>
      <c r="T133" s="21">
        <f t="shared" si="35"/>
        <v>5.208333333333333E-3</v>
      </c>
      <c r="U133" s="22">
        <f t="shared" si="36"/>
        <v>1627.8428114442609</v>
      </c>
      <c r="V133" s="22">
        <f t="shared" si="52"/>
        <v>314173.66260874236</v>
      </c>
      <c r="W133" s="22"/>
      <c r="X133" s="22">
        <f t="shared" si="42"/>
        <v>0</v>
      </c>
      <c r="Y133" s="23">
        <f t="shared" si="43"/>
        <v>0</v>
      </c>
      <c r="Z133" s="54"/>
      <c r="AA133" s="34">
        <f t="shared" si="48"/>
        <v>1627.8428114442609</v>
      </c>
      <c r="AB133" s="34">
        <f t="shared" si="49"/>
        <v>-1627.8428114442609</v>
      </c>
      <c r="AD133" s="34">
        <f t="shared" si="50"/>
        <v>0</v>
      </c>
      <c r="AE133" s="34">
        <f t="shared" si="51"/>
        <v>0</v>
      </c>
    </row>
    <row r="134" spans="1:31" x14ac:dyDescent="0.25">
      <c r="A134" s="88">
        <f t="shared" si="37"/>
        <v>41302</v>
      </c>
      <c r="B134" s="19"/>
      <c r="C134" s="22">
        <f t="shared" si="3"/>
        <v>143282.4645324114</v>
      </c>
      <c r="D134" s="21">
        <f t="shared" si="32"/>
        <v>5.208333333333333E-3</v>
      </c>
      <c r="E134" s="22">
        <f t="shared" si="33"/>
        <v>746.26283610630935</v>
      </c>
      <c r="F134" s="22">
        <f t="shared" si="34"/>
        <v>144028.72736851769</v>
      </c>
      <c r="G134" s="22"/>
      <c r="H134" s="22">
        <f t="shared" si="38"/>
        <v>-657</v>
      </c>
      <c r="I134" s="23">
        <f t="shared" si="39"/>
        <v>2627.490321980993</v>
      </c>
      <c r="K134" s="34">
        <f t="shared" si="44"/>
        <v>746.26283610630935</v>
      </c>
      <c r="L134" s="34">
        <f t="shared" si="45"/>
        <v>-746.26283610630935</v>
      </c>
      <c r="N134" s="34">
        <f t="shared" si="46"/>
        <v>657</v>
      </c>
      <c r="O134" s="34">
        <f t="shared" si="47"/>
        <v>-657</v>
      </c>
      <c r="Q134" s="88">
        <f t="shared" si="40"/>
        <v>43159</v>
      </c>
      <c r="R134" s="19"/>
      <c r="S134" s="20">
        <f t="shared" si="41"/>
        <v>314173.66260874236</v>
      </c>
      <c r="T134" s="21">
        <f t="shared" si="35"/>
        <v>5.208333333333333E-3</v>
      </c>
      <c r="U134" s="22">
        <f t="shared" si="36"/>
        <v>1636.3211594205331</v>
      </c>
      <c r="V134" s="22">
        <f t="shared" si="52"/>
        <v>315809.9837681629</v>
      </c>
      <c r="W134" s="22"/>
      <c r="X134" s="22">
        <f t="shared" si="42"/>
        <v>0</v>
      </c>
      <c r="Y134" s="23">
        <f t="shared" si="43"/>
        <v>0</v>
      </c>
      <c r="Z134" s="54"/>
      <c r="AA134" s="34">
        <f t="shared" si="48"/>
        <v>1636.3211594205331</v>
      </c>
      <c r="AB134" s="34">
        <f t="shared" si="49"/>
        <v>-1636.3211594205331</v>
      </c>
      <c r="AD134" s="34">
        <f t="shared" si="50"/>
        <v>0</v>
      </c>
      <c r="AE134" s="34">
        <f t="shared" si="51"/>
        <v>0</v>
      </c>
    </row>
    <row r="135" spans="1:31" x14ac:dyDescent="0.25">
      <c r="A135" s="88">
        <f t="shared" si="37"/>
        <v>41333</v>
      </c>
      <c r="B135" s="19"/>
      <c r="C135" s="22">
        <f t="shared" si="3"/>
        <v>144028.72736851769</v>
      </c>
      <c r="D135" s="21">
        <f t="shared" si="32"/>
        <v>5.208333333333333E-3</v>
      </c>
      <c r="E135" s="22">
        <f t="shared" si="33"/>
        <v>750.14962171102957</v>
      </c>
      <c r="F135" s="22">
        <f t="shared" si="34"/>
        <v>144778.87699022872</v>
      </c>
      <c r="G135" s="22"/>
      <c r="H135" s="22">
        <f t="shared" si="38"/>
        <v>-657</v>
      </c>
      <c r="I135" s="23">
        <f t="shared" si="39"/>
        <v>1970.490321980993</v>
      </c>
      <c r="K135" s="34">
        <f t="shared" si="44"/>
        <v>750.14962171102957</v>
      </c>
      <c r="L135" s="34">
        <f t="shared" si="45"/>
        <v>-750.14962171102957</v>
      </c>
      <c r="N135" s="34">
        <f t="shared" si="46"/>
        <v>657</v>
      </c>
      <c r="O135" s="34">
        <f t="shared" si="47"/>
        <v>-657</v>
      </c>
      <c r="Q135" s="88">
        <f t="shared" ref="Q135:Q198" si="53">EDATE(Q134,1)</f>
        <v>43187</v>
      </c>
      <c r="R135" s="19"/>
      <c r="S135" s="20">
        <f t="shared" ref="S135:S198" si="54">V134</f>
        <v>315809.9837681629</v>
      </c>
      <c r="T135" s="21">
        <f t="shared" si="35"/>
        <v>5.208333333333333E-3</v>
      </c>
      <c r="U135" s="22">
        <f t="shared" ref="U135:U198" si="55">S135*T135</f>
        <v>1644.8436654591817</v>
      </c>
      <c r="V135" s="22">
        <f t="shared" ref="V135:V198" si="56">U135+S135</f>
        <v>317454.82743362209</v>
      </c>
      <c r="W135" s="22"/>
      <c r="X135" s="22">
        <f t="shared" ref="X135:X198" si="57">IF(Y134&gt;ABS(X134),X134,-Y134)</f>
        <v>0</v>
      </c>
      <c r="Y135" s="23">
        <f t="shared" ref="Y135:Y198" si="58">Y134+X135</f>
        <v>0</v>
      </c>
      <c r="Z135" s="54"/>
      <c r="AA135" s="34">
        <f t="shared" ref="AA135:AA198" si="59">U135</f>
        <v>1644.8436654591817</v>
      </c>
      <c r="AB135" s="34">
        <f t="shared" ref="AB135:AB198" si="60">-AA135</f>
        <v>-1644.8436654591817</v>
      </c>
      <c r="AD135" s="34">
        <f t="shared" ref="AD135:AD198" si="61">-X135</f>
        <v>0</v>
      </c>
      <c r="AE135" s="34">
        <f t="shared" ref="AE135:AE198" si="62">-AD135</f>
        <v>0</v>
      </c>
    </row>
    <row r="136" spans="1:31" x14ac:dyDescent="0.25">
      <c r="A136" s="88">
        <f t="shared" si="37"/>
        <v>41361</v>
      </c>
      <c r="B136" s="19"/>
      <c r="C136" s="22">
        <f t="shared" si="3"/>
        <v>144778.87699022872</v>
      </c>
      <c r="D136" s="21">
        <f t="shared" si="32"/>
        <v>5.208333333333333E-3</v>
      </c>
      <c r="E136" s="22">
        <f t="shared" si="33"/>
        <v>754.05665099077453</v>
      </c>
      <c r="F136" s="22">
        <f t="shared" si="34"/>
        <v>145532.93364121948</v>
      </c>
      <c r="G136" s="22"/>
      <c r="H136" s="22">
        <f t="shared" si="38"/>
        <v>-657</v>
      </c>
      <c r="I136" s="23">
        <f t="shared" si="39"/>
        <v>1313.490321980993</v>
      </c>
      <c r="K136" s="34">
        <f t="shared" si="44"/>
        <v>754.05665099077453</v>
      </c>
      <c r="L136" s="34">
        <f t="shared" si="45"/>
        <v>-754.05665099077453</v>
      </c>
      <c r="N136" s="34">
        <f t="shared" si="46"/>
        <v>657</v>
      </c>
      <c r="O136" s="34">
        <f t="shared" si="47"/>
        <v>-657</v>
      </c>
      <c r="Q136" s="88">
        <f t="shared" si="53"/>
        <v>43218</v>
      </c>
      <c r="R136" s="19"/>
      <c r="S136" s="20">
        <f t="shared" si="54"/>
        <v>317454.82743362209</v>
      </c>
      <c r="T136" s="21">
        <f t="shared" si="35"/>
        <v>5.208333333333333E-3</v>
      </c>
      <c r="U136" s="22">
        <f t="shared" si="55"/>
        <v>1653.4105595501151</v>
      </c>
      <c r="V136" s="22">
        <f t="shared" si="56"/>
        <v>319108.2379931722</v>
      </c>
      <c r="W136" s="22"/>
      <c r="X136" s="22">
        <f t="shared" si="57"/>
        <v>0</v>
      </c>
      <c r="Y136" s="23">
        <f t="shared" si="58"/>
        <v>0</v>
      </c>
      <c r="Z136" s="54"/>
      <c r="AA136" s="34">
        <f t="shared" si="59"/>
        <v>1653.4105595501151</v>
      </c>
      <c r="AB136" s="34">
        <f t="shared" si="60"/>
        <v>-1653.4105595501151</v>
      </c>
      <c r="AD136" s="34">
        <f t="shared" si="61"/>
        <v>0</v>
      </c>
      <c r="AE136" s="34">
        <f t="shared" si="62"/>
        <v>0</v>
      </c>
    </row>
    <row r="137" spans="1:31" x14ac:dyDescent="0.25">
      <c r="A137" s="88">
        <f t="shared" si="37"/>
        <v>41392</v>
      </c>
      <c r="B137" s="19"/>
      <c r="C137" s="22">
        <f t="shared" si="3"/>
        <v>145532.93364121948</v>
      </c>
      <c r="D137" s="21">
        <f t="shared" si="32"/>
        <v>5.208333333333333E-3</v>
      </c>
      <c r="E137" s="22">
        <f t="shared" si="33"/>
        <v>757.98402938135143</v>
      </c>
      <c r="F137" s="22">
        <f t="shared" si="34"/>
        <v>146290.91767060084</v>
      </c>
      <c r="G137" s="22"/>
      <c r="H137" s="22">
        <f t="shared" si="38"/>
        <v>-657</v>
      </c>
      <c r="I137" s="23">
        <f t="shared" si="39"/>
        <v>656.49032198099303</v>
      </c>
      <c r="K137" s="34">
        <f t="shared" si="44"/>
        <v>757.98402938135143</v>
      </c>
      <c r="L137" s="34">
        <f t="shared" si="45"/>
        <v>-757.98402938135143</v>
      </c>
      <c r="N137" s="34">
        <f t="shared" si="46"/>
        <v>657</v>
      </c>
      <c r="O137" s="34">
        <f t="shared" si="47"/>
        <v>-657</v>
      </c>
      <c r="Q137" s="88">
        <f t="shared" si="53"/>
        <v>43248</v>
      </c>
      <c r="R137" s="19"/>
      <c r="S137" s="20">
        <f t="shared" si="54"/>
        <v>319108.2379931722</v>
      </c>
      <c r="T137" s="21">
        <f t="shared" si="35"/>
        <v>5.208333333333333E-3</v>
      </c>
      <c r="U137" s="22">
        <f t="shared" si="55"/>
        <v>1662.022072881105</v>
      </c>
      <c r="V137" s="22">
        <f t="shared" si="56"/>
        <v>320770.26006605331</v>
      </c>
      <c r="W137" s="22"/>
      <c r="X137" s="22">
        <f t="shared" si="57"/>
        <v>0</v>
      </c>
      <c r="Y137" s="23">
        <f t="shared" si="58"/>
        <v>0</v>
      </c>
      <c r="Z137" s="54"/>
      <c r="AA137" s="34">
        <f t="shared" si="59"/>
        <v>1662.022072881105</v>
      </c>
      <c r="AB137" s="34">
        <f t="shared" si="60"/>
        <v>-1662.022072881105</v>
      </c>
      <c r="AD137" s="34">
        <f t="shared" si="61"/>
        <v>0</v>
      </c>
      <c r="AE137" s="34">
        <f t="shared" si="62"/>
        <v>0</v>
      </c>
    </row>
    <row r="138" spans="1:31" x14ac:dyDescent="0.25">
      <c r="A138" s="88">
        <f t="shared" si="37"/>
        <v>41422</v>
      </c>
      <c r="B138" s="19"/>
      <c r="C138" s="22">
        <f t="shared" si="3"/>
        <v>146290.91767060084</v>
      </c>
      <c r="D138" s="21">
        <f t="shared" si="32"/>
        <v>5.208333333333333E-3</v>
      </c>
      <c r="E138" s="22">
        <f t="shared" si="33"/>
        <v>761.93186286771265</v>
      </c>
      <c r="F138" s="22">
        <f t="shared" si="34"/>
        <v>147052.84953346854</v>
      </c>
      <c r="G138" s="22"/>
      <c r="H138" s="22">
        <f t="shared" si="38"/>
        <v>-656.49032198099303</v>
      </c>
      <c r="I138" s="23">
        <f t="shared" si="39"/>
        <v>0</v>
      </c>
      <c r="K138" s="34">
        <f t="shared" si="44"/>
        <v>761.93186286771265</v>
      </c>
      <c r="L138" s="34">
        <f t="shared" si="45"/>
        <v>-761.93186286771265</v>
      </c>
      <c r="N138" s="34">
        <f t="shared" si="46"/>
        <v>656.49032198099303</v>
      </c>
      <c r="O138" s="34">
        <f t="shared" si="47"/>
        <v>-656.49032198099303</v>
      </c>
      <c r="Q138" s="88">
        <f t="shared" si="53"/>
        <v>43279</v>
      </c>
      <c r="R138" s="19"/>
      <c r="S138" s="20">
        <f t="shared" si="54"/>
        <v>320770.26006605331</v>
      </c>
      <c r="T138" s="21">
        <f t="shared" si="35"/>
        <v>5.208333333333333E-3</v>
      </c>
      <c r="U138" s="22">
        <f t="shared" si="55"/>
        <v>1670.6784378440275</v>
      </c>
      <c r="V138" s="22">
        <f t="shared" si="56"/>
        <v>322440.93850389734</v>
      </c>
      <c r="W138" s="22"/>
      <c r="X138" s="22">
        <f t="shared" si="57"/>
        <v>0</v>
      </c>
      <c r="Y138" s="23">
        <f t="shared" si="58"/>
        <v>0</v>
      </c>
      <c r="Z138" s="54"/>
      <c r="AA138" s="34">
        <f t="shared" si="59"/>
        <v>1670.6784378440275</v>
      </c>
      <c r="AB138" s="34">
        <f t="shared" si="60"/>
        <v>-1670.6784378440275</v>
      </c>
      <c r="AD138" s="34">
        <f t="shared" si="61"/>
        <v>0</v>
      </c>
      <c r="AE138" s="34">
        <f t="shared" si="62"/>
        <v>0</v>
      </c>
    </row>
    <row r="139" spans="1:31" x14ac:dyDescent="0.25">
      <c r="A139" s="88">
        <f t="shared" si="37"/>
        <v>41453</v>
      </c>
      <c r="B139" s="19"/>
      <c r="C139" s="22">
        <f t="shared" si="3"/>
        <v>147052.84953346854</v>
      </c>
      <c r="D139" s="21">
        <f t="shared" si="32"/>
        <v>5.208333333333333E-3</v>
      </c>
      <c r="E139" s="22">
        <f t="shared" si="33"/>
        <v>765.90025798681529</v>
      </c>
      <c r="F139" s="22">
        <f t="shared" si="34"/>
        <v>147818.74979145537</v>
      </c>
      <c r="G139" s="22"/>
      <c r="H139" s="22">
        <f t="shared" si="38"/>
        <v>0</v>
      </c>
      <c r="I139" s="23">
        <f t="shared" si="39"/>
        <v>0</v>
      </c>
      <c r="K139" s="34">
        <f t="shared" si="44"/>
        <v>765.90025798681529</v>
      </c>
      <c r="L139" s="34">
        <f t="shared" si="45"/>
        <v>-765.90025798681529</v>
      </c>
      <c r="N139" s="34">
        <f t="shared" si="46"/>
        <v>0</v>
      </c>
      <c r="O139" s="34">
        <f t="shared" si="47"/>
        <v>0</v>
      </c>
      <c r="Q139" s="88">
        <f t="shared" si="53"/>
        <v>43309</v>
      </c>
      <c r="R139" s="19"/>
      <c r="S139" s="20">
        <f t="shared" si="54"/>
        <v>322440.93850389734</v>
      </c>
      <c r="T139" s="21">
        <f t="shared" si="35"/>
        <v>5.208333333333333E-3</v>
      </c>
      <c r="U139" s="22">
        <f t="shared" si="55"/>
        <v>1679.3798880411318</v>
      </c>
      <c r="V139" s="22">
        <f t="shared" si="56"/>
        <v>324120.31839193846</v>
      </c>
      <c r="W139" s="22"/>
      <c r="X139" s="22">
        <f t="shared" si="57"/>
        <v>0</v>
      </c>
      <c r="Y139" s="23">
        <f t="shared" si="58"/>
        <v>0</v>
      </c>
      <c r="Z139" s="54"/>
      <c r="AA139" s="34">
        <f t="shared" si="59"/>
        <v>1679.3798880411318</v>
      </c>
      <c r="AB139" s="34">
        <f t="shared" si="60"/>
        <v>-1679.3798880411318</v>
      </c>
      <c r="AD139" s="34">
        <f t="shared" si="61"/>
        <v>0</v>
      </c>
      <c r="AE139" s="34">
        <f t="shared" si="62"/>
        <v>0</v>
      </c>
    </row>
    <row r="140" spans="1:31" x14ac:dyDescent="0.25">
      <c r="A140" s="88">
        <f t="shared" si="37"/>
        <v>41483</v>
      </c>
      <c r="B140" s="19"/>
      <c r="C140" s="22">
        <f t="shared" si="3"/>
        <v>147818.74979145537</v>
      </c>
      <c r="D140" s="21">
        <f t="shared" si="32"/>
        <v>5.208333333333333E-3</v>
      </c>
      <c r="E140" s="22">
        <f t="shared" si="33"/>
        <v>769.88932183049667</v>
      </c>
      <c r="F140" s="22">
        <f t="shared" si="34"/>
        <v>148588.63911328587</v>
      </c>
      <c r="G140" s="22"/>
      <c r="H140" s="22">
        <f t="shared" si="38"/>
        <v>0</v>
      </c>
      <c r="I140" s="23">
        <f t="shared" si="39"/>
        <v>0</v>
      </c>
      <c r="K140" s="34">
        <f t="shared" si="44"/>
        <v>769.88932183049667</v>
      </c>
      <c r="L140" s="34">
        <f t="shared" si="45"/>
        <v>-769.88932183049667</v>
      </c>
      <c r="N140" s="34">
        <f t="shared" si="46"/>
        <v>0</v>
      </c>
      <c r="O140" s="34">
        <f t="shared" si="47"/>
        <v>0</v>
      </c>
      <c r="Q140" s="88">
        <f t="shared" si="53"/>
        <v>43340</v>
      </c>
      <c r="R140" s="19"/>
      <c r="S140" s="20">
        <f t="shared" si="54"/>
        <v>324120.31839193846</v>
      </c>
      <c r="T140" s="21">
        <f t="shared" si="35"/>
        <v>5.208333333333333E-3</v>
      </c>
      <c r="U140" s="22">
        <f t="shared" si="55"/>
        <v>1688.1266582913461</v>
      </c>
      <c r="V140" s="22">
        <f t="shared" si="56"/>
        <v>325808.44505022978</v>
      </c>
      <c r="W140" s="22"/>
      <c r="X140" s="22">
        <f t="shared" si="57"/>
        <v>0</v>
      </c>
      <c r="Y140" s="23">
        <f t="shared" si="58"/>
        <v>0</v>
      </c>
      <c r="Z140" s="54"/>
      <c r="AA140" s="34">
        <f t="shared" si="59"/>
        <v>1688.1266582913461</v>
      </c>
      <c r="AB140" s="34">
        <f t="shared" si="60"/>
        <v>-1688.1266582913461</v>
      </c>
      <c r="AD140" s="34">
        <f t="shared" si="61"/>
        <v>0</v>
      </c>
      <c r="AE140" s="34">
        <f t="shared" si="62"/>
        <v>0</v>
      </c>
    </row>
    <row r="141" spans="1:31" x14ac:dyDescent="0.25">
      <c r="A141" s="88">
        <f t="shared" si="37"/>
        <v>41514</v>
      </c>
      <c r="B141" s="19"/>
      <c r="C141" s="22">
        <f t="shared" si="3"/>
        <v>148588.63911328587</v>
      </c>
      <c r="D141" s="21">
        <f t="shared" si="32"/>
        <v>5.208333333333333E-3</v>
      </c>
      <c r="E141" s="22">
        <f t="shared" si="33"/>
        <v>773.89916204836391</v>
      </c>
      <c r="F141" s="22">
        <f t="shared" si="34"/>
        <v>149362.53827533423</v>
      </c>
      <c r="G141" s="22"/>
      <c r="H141" s="22">
        <f t="shared" si="38"/>
        <v>0</v>
      </c>
      <c r="I141" s="23">
        <f t="shared" si="39"/>
        <v>0</v>
      </c>
      <c r="K141" s="34">
        <f t="shared" si="44"/>
        <v>773.89916204836391</v>
      </c>
      <c r="L141" s="34">
        <f t="shared" si="45"/>
        <v>-773.89916204836391</v>
      </c>
      <c r="N141" s="34">
        <f t="shared" si="46"/>
        <v>0</v>
      </c>
      <c r="O141" s="34">
        <f t="shared" si="47"/>
        <v>0</v>
      </c>
      <c r="Q141" s="88">
        <f t="shared" si="53"/>
        <v>43371</v>
      </c>
      <c r="R141" s="19"/>
      <c r="S141" s="20">
        <f t="shared" si="54"/>
        <v>325808.44505022978</v>
      </c>
      <c r="T141" s="21">
        <f t="shared" si="35"/>
        <v>5.208333333333333E-3</v>
      </c>
      <c r="U141" s="22">
        <f t="shared" si="55"/>
        <v>1696.9189846366135</v>
      </c>
      <c r="V141" s="22">
        <f t="shared" si="56"/>
        <v>327505.36403486639</v>
      </c>
      <c r="W141" s="22"/>
      <c r="X141" s="22">
        <f t="shared" si="57"/>
        <v>0</v>
      </c>
      <c r="Y141" s="23">
        <f t="shared" si="58"/>
        <v>0</v>
      </c>
      <c r="Z141" s="54"/>
      <c r="AA141" s="34">
        <f t="shared" si="59"/>
        <v>1696.9189846366135</v>
      </c>
      <c r="AB141" s="34">
        <f t="shared" si="60"/>
        <v>-1696.9189846366135</v>
      </c>
      <c r="AD141" s="34">
        <f t="shared" si="61"/>
        <v>0</v>
      </c>
      <c r="AE141" s="34">
        <f t="shared" si="62"/>
        <v>0</v>
      </c>
    </row>
    <row r="142" spans="1:31" x14ac:dyDescent="0.25">
      <c r="A142" s="88">
        <f t="shared" si="37"/>
        <v>41545</v>
      </c>
      <c r="B142" s="19"/>
      <c r="C142" s="22">
        <f t="shared" si="3"/>
        <v>149362.53827533423</v>
      </c>
      <c r="D142" s="21">
        <f t="shared" si="32"/>
        <v>5.208333333333333E-3</v>
      </c>
      <c r="E142" s="22">
        <f t="shared" si="33"/>
        <v>777.92988685069906</v>
      </c>
      <c r="F142" s="22">
        <f t="shared" si="34"/>
        <v>150140.46816218493</v>
      </c>
      <c r="G142" s="22"/>
      <c r="H142" s="22">
        <f t="shared" si="38"/>
        <v>0</v>
      </c>
      <c r="I142" s="23">
        <f t="shared" si="39"/>
        <v>0</v>
      </c>
      <c r="K142" s="34">
        <f t="shared" si="44"/>
        <v>777.92988685069906</v>
      </c>
      <c r="L142" s="34">
        <f t="shared" si="45"/>
        <v>-777.92988685069906</v>
      </c>
      <c r="N142" s="34">
        <f t="shared" si="46"/>
        <v>0</v>
      </c>
      <c r="O142" s="34">
        <f t="shared" si="47"/>
        <v>0</v>
      </c>
      <c r="Q142" s="88">
        <f t="shared" si="53"/>
        <v>43401</v>
      </c>
      <c r="R142" s="19"/>
      <c r="S142" s="20">
        <f t="shared" si="54"/>
        <v>327505.36403486639</v>
      </c>
      <c r="T142" s="21">
        <f t="shared" si="35"/>
        <v>5.208333333333333E-3</v>
      </c>
      <c r="U142" s="22">
        <f t="shared" si="55"/>
        <v>1705.7571043482624</v>
      </c>
      <c r="V142" s="22">
        <f t="shared" si="56"/>
        <v>329211.12113921467</v>
      </c>
      <c r="W142" s="22"/>
      <c r="X142" s="22">
        <f t="shared" si="57"/>
        <v>0</v>
      </c>
      <c r="Y142" s="23">
        <f t="shared" si="58"/>
        <v>0</v>
      </c>
      <c r="Z142" s="54"/>
      <c r="AA142" s="34">
        <f t="shared" si="59"/>
        <v>1705.7571043482624</v>
      </c>
      <c r="AB142" s="34">
        <f t="shared" si="60"/>
        <v>-1705.7571043482624</v>
      </c>
      <c r="AD142" s="34">
        <f t="shared" si="61"/>
        <v>0</v>
      </c>
      <c r="AE142" s="34">
        <f t="shared" si="62"/>
        <v>0</v>
      </c>
    </row>
    <row r="143" spans="1:31" x14ac:dyDescent="0.25">
      <c r="A143" s="88">
        <f t="shared" si="37"/>
        <v>41575</v>
      </c>
      <c r="B143" s="19"/>
      <c r="C143" s="22">
        <f t="shared" si="3"/>
        <v>150140.46816218493</v>
      </c>
      <c r="D143" s="21">
        <f t="shared" si="32"/>
        <v>5.208333333333333E-3</v>
      </c>
      <c r="E143" s="22">
        <f t="shared" si="33"/>
        <v>781.98160501137977</v>
      </c>
      <c r="F143" s="22">
        <f t="shared" si="34"/>
        <v>150922.44976719632</v>
      </c>
      <c r="G143" s="22"/>
      <c r="H143" s="22">
        <f t="shared" si="38"/>
        <v>0</v>
      </c>
      <c r="I143" s="23">
        <f t="shared" si="39"/>
        <v>0</v>
      </c>
      <c r="K143" s="34">
        <f t="shared" si="44"/>
        <v>781.98160501137977</v>
      </c>
      <c r="L143" s="34">
        <f t="shared" si="45"/>
        <v>-781.98160501137977</v>
      </c>
      <c r="N143" s="34">
        <f t="shared" si="46"/>
        <v>0</v>
      </c>
      <c r="O143" s="34">
        <f t="shared" si="47"/>
        <v>0</v>
      </c>
      <c r="Q143" s="88">
        <f t="shared" si="53"/>
        <v>43432</v>
      </c>
      <c r="R143" s="19"/>
      <c r="S143" s="20">
        <f t="shared" si="54"/>
        <v>329211.12113921467</v>
      </c>
      <c r="T143" s="21">
        <f t="shared" si="35"/>
        <v>5.208333333333333E-3</v>
      </c>
      <c r="U143" s="22">
        <f t="shared" si="55"/>
        <v>1714.6412559334096</v>
      </c>
      <c r="V143" s="22">
        <f t="shared" si="56"/>
        <v>330925.76239514805</v>
      </c>
      <c r="W143" s="22"/>
      <c r="X143" s="22">
        <f t="shared" si="57"/>
        <v>0</v>
      </c>
      <c r="Y143" s="23">
        <f t="shared" si="58"/>
        <v>0</v>
      </c>
      <c r="Z143" s="54"/>
      <c r="AA143" s="34">
        <f t="shared" si="59"/>
        <v>1714.6412559334096</v>
      </c>
      <c r="AB143" s="34">
        <f t="shared" si="60"/>
        <v>-1714.6412559334096</v>
      </c>
      <c r="AD143" s="34">
        <f t="shared" si="61"/>
        <v>0</v>
      </c>
      <c r="AE143" s="34">
        <f t="shared" si="62"/>
        <v>0</v>
      </c>
    </row>
    <row r="144" spans="1:31" x14ac:dyDescent="0.25">
      <c r="A144" s="88">
        <f t="shared" si="37"/>
        <v>41606</v>
      </c>
      <c r="B144" s="19"/>
      <c r="C144" s="22">
        <f t="shared" si="3"/>
        <v>150922.44976719632</v>
      </c>
      <c r="D144" s="21">
        <f t="shared" si="32"/>
        <v>5.208333333333333E-3</v>
      </c>
      <c r="E144" s="22">
        <f t="shared" si="33"/>
        <v>786.05442587081416</v>
      </c>
      <c r="F144" s="22">
        <f t="shared" si="34"/>
        <v>151708.50419306714</v>
      </c>
      <c r="G144" s="22"/>
      <c r="H144" s="22">
        <f t="shared" si="38"/>
        <v>0</v>
      </c>
      <c r="I144" s="23">
        <f t="shared" si="39"/>
        <v>0</v>
      </c>
      <c r="K144" s="34">
        <f t="shared" si="44"/>
        <v>786.05442587081416</v>
      </c>
      <c r="L144" s="34">
        <f t="shared" si="45"/>
        <v>-786.05442587081416</v>
      </c>
      <c r="N144" s="34">
        <f t="shared" si="46"/>
        <v>0</v>
      </c>
      <c r="O144" s="34">
        <f t="shared" si="47"/>
        <v>0</v>
      </c>
      <c r="Q144" s="88">
        <f t="shared" si="53"/>
        <v>43462</v>
      </c>
      <c r="R144" s="19"/>
      <c r="S144" s="20">
        <f t="shared" si="54"/>
        <v>330925.76239514805</v>
      </c>
      <c r="T144" s="21">
        <f t="shared" si="35"/>
        <v>5.208333333333333E-3</v>
      </c>
      <c r="U144" s="22">
        <f t="shared" si="55"/>
        <v>1723.5716791413961</v>
      </c>
      <c r="V144" s="22">
        <f t="shared" si="56"/>
        <v>332649.33407428942</v>
      </c>
      <c r="W144" s="22"/>
      <c r="X144" s="22">
        <f t="shared" si="57"/>
        <v>0</v>
      </c>
      <c r="Y144" s="23">
        <f t="shared" si="58"/>
        <v>0</v>
      </c>
      <c r="Z144" s="54"/>
      <c r="AA144" s="34">
        <f t="shared" si="59"/>
        <v>1723.5716791413961</v>
      </c>
      <c r="AB144" s="34">
        <f t="shared" si="60"/>
        <v>-1723.5716791413961</v>
      </c>
      <c r="AD144" s="34">
        <f t="shared" si="61"/>
        <v>0</v>
      </c>
      <c r="AE144" s="34">
        <f t="shared" si="62"/>
        <v>0</v>
      </c>
    </row>
    <row r="145" spans="1:31" x14ac:dyDescent="0.25">
      <c r="A145" s="88">
        <f t="shared" ref="A145:A177" si="63">EDATE(A144,1)</f>
        <v>41636</v>
      </c>
      <c r="B145" s="19"/>
      <c r="C145" s="22">
        <f t="shared" ref="C145:C177" si="64">F144</f>
        <v>151708.50419306714</v>
      </c>
      <c r="D145" s="21">
        <f t="shared" si="32"/>
        <v>5.208333333333333E-3</v>
      </c>
      <c r="E145" s="22">
        <f t="shared" ref="E145:E177" si="65">C145*D145</f>
        <v>790.14845933889137</v>
      </c>
      <c r="F145" s="22">
        <f t="shared" ref="F145:F177" si="66">E145+C145</f>
        <v>152498.65265240605</v>
      </c>
      <c r="G145" s="22"/>
      <c r="H145" s="22">
        <f t="shared" si="38"/>
        <v>0</v>
      </c>
      <c r="I145" s="23">
        <f t="shared" si="39"/>
        <v>0</v>
      </c>
      <c r="K145" s="34">
        <f t="shared" si="44"/>
        <v>790.14845933889137</v>
      </c>
      <c r="L145" s="34">
        <f t="shared" si="45"/>
        <v>-790.14845933889137</v>
      </c>
      <c r="N145" s="34">
        <f t="shared" si="46"/>
        <v>0</v>
      </c>
      <c r="O145" s="34">
        <f t="shared" si="47"/>
        <v>0</v>
      </c>
      <c r="Q145" s="88">
        <f t="shared" si="53"/>
        <v>43493</v>
      </c>
      <c r="R145" s="19"/>
      <c r="S145" s="20">
        <f t="shared" si="54"/>
        <v>332649.33407428942</v>
      </c>
      <c r="T145" s="21">
        <f t="shared" si="35"/>
        <v>5.208333333333333E-3</v>
      </c>
      <c r="U145" s="22">
        <f t="shared" si="55"/>
        <v>1732.5486149702574</v>
      </c>
      <c r="V145" s="22">
        <f t="shared" si="56"/>
        <v>334381.88268925966</v>
      </c>
      <c r="W145" s="22"/>
      <c r="X145" s="22">
        <f t="shared" si="57"/>
        <v>0</v>
      </c>
      <c r="Y145" s="23">
        <f t="shared" si="58"/>
        <v>0</v>
      </c>
      <c r="Z145" s="54"/>
      <c r="AA145" s="34">
        <f t="shared" si="59"/>
        <v>1732.5486149702574</v>
      </c>
      <c r="AB145" s="34">
        <f t="shared" si="60"/>
        <v>-1732.5486149702574</v>
      </c>
      <c r="AD145" s="34">
        <f t="shared" si="61"/>
        <v>0</v>
      </c>
      <c r="AE145" s="34">
        <f t="shared" si="62"/>
        <v>0</v>
      </c>
    </row>
    <row r="146" spans="1:31" x14ac:dyDescent="0.25">
      <c r="A146" s="88">
        <f t="shared" si="63"/>
        <v>41667</v>
      </c>
      <c r="B146" s="19"/>
      <c r="C146" s="22">
        <f t="shared" si="64"/>
        <v>152498.65265240605</v>
      </c>
      <c r="D146" s="21">
        <f t="shared" si="32"/>
        <v>5.208333333333333E-3</v>
      </c>
      <c r="E146" s="22">
        <f t="shared" si="65"/>
        <v>794.26381589794812</v>
      </c>
      <c r="F146" s="22">
        <f t="shared" si="66"/>
        <v>153292.916468304</v>
      </c>
      <c r="G146" s="22"/>
      <c r="H146" s="22">
        <f t="shared" si="38"/>
        <v>0</v>
      </c>
      <c r="I146" s="23">
        <f t="shared" si="39"/>
        <v>0</v>
      </c>
      <c r="K146" s="34">
        <f t="shared" si="44"/>
        <v>794.26381589794812</v>
      </c>
      <c r="L146" s="34">
        <f t="shared" si="45"/>
        <v>-794.26381589794812</v>
      </c>
      <c r="N146" s="34">
        <f t="shared" si="46"/>
        <v>0</v>
      </c>
      <c r="O146" s="34">
        <f t="shared" si="47"/>
        <v>0</v>
      </c>
      <c r="Q146" s="88">
        <f t="shared" si="53"/>
        <v>43524</v>
      </c>
      <c r="R146" s="19"/>
      <c r="S146" s="20">
        <f t="shared" si="54"/>
        <v>334381.88268925966</v>
      </c>
      <c r="T146" s="21">
        <f t="shared" si="35"/>
        <v>5.208333333333333E-3</v>
      </c>
      <c r="U146" s="22">
        <f t="shared" si="55"/>
        <v>1741.5723056732272</v>
      </c>
      <c r="V146" s="22">
        <f t="shared" si="56"/>
        <v>336123.45499493286</v>
      </c>
      <c r="W146" s="22"/>
      <c r="X146" s="22">
        <f t="shared" si="57"/>
        <v>0</v>
      </c>
      <c r="Y146" s="23">
        <f t="shared" si="58"/>
        <v>0</v>
      </c>
      <c r="Z146" s="54"/>
      <c r="AA146" s="34">
        <f t="shared" si="59"/>
        <v>1741.5723056732272</v>
      </c>
      <c r="AB146" s="34">
        <f t="shared" si="60"/>
        <v>-1741.5723056732272</v>
      </c>
      <c r="AD146" s="34">
        <f t="shared" si="61"/>
        <v>0</v>
      </c>
      <c r="AE146" s="34">
        <f t="shared" si="62"/>
        <v>0</v>
      </c>
    </row>
    <row r="147" spans="1:31" x14ac:dyDescent="0.25">
      <c r="A147" s="88">
        <f t="shared" si="63"/>
        <v>41698</v>
      </c>
      <c r="B147" s="19"/>
      <c r="C147" s="22">
        <f t="shared" si="64"/>
        <v>153292.916468304</v>
      </c>
      <c r="D147" s="21">
        <f t="shared" si="32"/>
        <v>5.208333333333333E-3</v>
      </c>
      <c r="E147" s="22">
        <f t="shared" si="65"/>
        <v>798.40060660575</v>
      </c>
      <c r="F147" s="22">
        <f t="shared" si="66"/>
        <v>154091.31707490975</v>
      </c>
      <c r="G147" s="22"/>
      <c r="H147" s="22">
        <f t="shared" si="38"/>
        <v>0</v>
      </c>
      <c r="I147" s="23">
        <f t="shared" si="39"/>
        <v>0</v>
      </c>
      <c r="K147" s="34">
        <f t="shared" si="44"/>
        <v>798.40060660575</v>
      </c>
      <c r="L147" s="34">
        <f t="shared" si="45"/>
        <v>-798.40060660575</v>
      </c>
      <c r="N147" s="34">
        <f t="shared" si="46"/>
        <v>0</v>
      </c>
      <c r="O147" s="34">
        <f t="shared" si="47"/>
        <v>0</v>
      </c>
      <c r="Q147" s="88">
        <f t="shared" si="53"/>
        <v>43552</v>
      </c>
      <c r="R147" s="19"/>
      <c r="S147" s="20">
        <f t="shared" si="54"/>
        <v>336123.45499493286</v>
      </c>
      <c r="T147" s="21">
        <f t="shared" si="35"/>
        <v>5.208333333333333E-3</v>
      </c>
      <c r="U147" s="22">
        <f t="shared" si="55"/>
        <v>1750.6429947652753</v>
      </c>
      <c r="V147" s="22">
        <f t="shared" si="56"/>
        <v>337874.09798969812</v>
      </c>
      <c r="W147" s="22"/>
      <c r="X147" s="22">
        <f t="shared" si="57"/>
        <v>0</v>
      </c>
      <c r="Y147" s="23">
        <f t="shared" si="58"/>
        <v>0</v>
      </c>
      <c r="Z147" s="54"/>
      <c r="AA147" s="34">
        <f t="shared" si="59"/>
        <v>1750.6429947652753</v>
      </c>
      <c r="AB147" s="34">
        <f t="shared" si="60"/>
        <v>-1750.6429947652753</v>
      </c>
      <c r="AD147" s="34">
        <f t="shared" si="61"/>
        <v>0</v>
      </c>
      <c r="AE147" s="34">
        <f t="shared" si="62"/>
        <v>0</v>
      </c>
    </row>
    <row r="148" spans="1:31" x14ac:dyDescent="0.25">
      <c r="A148" s="88">
        <f t="shared" si="63"/>
        <v>41726</v>
      </c>
      <c r="B148" s="19"/>
      <c r="C148" s="22">
        <f t="shared" si="64"/>
        <v>154091.31707490975</v>
      </c>
      <c r="D148" s="21">
        <f t="shared" si="32"/>
        <v>5.208333333333333E-3</v>
      </c>
      <c r="E148" s="22">
        <f t="shared" si="65"/>
        <v>802.55894309848827</v>
      </c>
      <c r="F148" s="22">
        <f t="shared" si="66"/>
        <v>154893.87601800825</v>
      </c>
      <c r="G148" s="22"/>
      <c r="H148" s="22">
        <f t="shared" si="38"/>
        <v>0</v>
      </c>
      <c r="I148" s="23">
        <f t="shared" si="39"/>
        <v>0</v>
      </c>
      <c r="K148" s="34">
        <f t="shared" si="44"/>
        <v>802.55894309848827</v>
      </c>
      <c r="L148" s="34">
        <f t="shared" si="45"/>
        <v>-802.55894309848827</v>
      </c>
      <c r="N148" s="34">
        <f t="shared" si="46"/>
        <v>0</v>
      </c>
      <c r="O148" s="34">
        <f t="shared" si="47"/>
        <v>0</v>
      </c>
      <c r="Q148" s="88">
        <f t="shared" si="53"/>
        <v>43583</v>
      </c>
      <c r="R148" s="19"/>
      <c r="S148" s="20">
        <f t="shared" si="54"/>
        <v>337874.09798969812</v>
      </c>
      <c r="T148" s="21">
        <f t="shared" ref="T148:T211" si="67">$S$12/12</f>
        <v>5.208333333333333E-3</v>
      </c>
      <c r="U148" s="22">
        <f t="shared" si="55"/>
        <v>1759.7609270296775</v>
      </c>
      <c r="V148" s="22">
        <f t="shared" si="56"/>
        <v>339633.85891672777</v>
      </c>
      <c r="W148" s="22"/>
      <c r="X148" s="22">
        <f t="shared" si="57"/>
        <v>0</v>
      </c>
      <c r="Y148" s="23">
        <f t="shared" si="58"/>
        <v>0</v>
      </c>
      <c r="Z148" s="54"/>
      <c r="AA148" s="34">
        <f t="shared" si="59"/>
        <v>1759.7609270296775</v>
      </c>
      <c r="AB148" s="34">
        <f t="shared" si="60"/>
        <v>-1759.7609270296775</v>
      </c>
      <c r="AD148" s="34">
        <f t="shared" si="61"/>
        <v>0</v>
      </c>
      <c r="AE148" s="34">
        <f t="shared" si="62"/>
        <v>0</v>
      </c>
    </row>
    <row r="149" spans="1:31" x14ac:dyDescent="0.25">
      <c r="A149" s="88">
        <f t="shared" si="63"/>
        <v>41757</v>
      </c>
      <c r="B149" s="19"/>
      <c r="C149" s="22">
        <f t="shared" si="64"/>
        <v>154893.87601800825</v>
      </c>
      <c r="D149" s="21">
        <f t="shared" si="32"/>
        <v>5.208333333333333E-3</v>
      </c>
      <c r="E149" s="22">
        <f t="shared" si="65"/>
        <v>806.73893759379291</v>
      </c>
      <c r="F149" s="22">
        <f t="shared" si="66"/>
        <v>155700.61495560204</v>
      </c>
      <c r="G149" s="22"/>
      <c r="H149" s="22">
        <f t="shared" ref="H149:H212" si="68">IF(I148&gt;ABS(H148),H148,-I148)</f>
        <v>0</v>
      </c>
      <c r="I149" s="23">
        <f t="shared" ref="I149:I212" si="69">I148+H149</f>
        <v>0</v>
      </c>
      <c r="K149" s="34">
        <f t="shared" si="44"/>
        <v>806.73893759379291</v>
      </c>
      <c r="L149" s="34">
        <f t="shared" si="45"/>
        <v>-806.73893759379291</v>
      </c>
      <c r="N149" s="34">
        <f t="shared" si="46"/>
        <v>0</v>
      </c>
      <c r="O149" s="34">
        <f t="shared" si="47"/>
        <v>0</v>
      </c>
      <c r="Q149" s="88">
        <f t="shared" si="53"/>
        <v>43613</v>
      </c>
      <c r="R149" s="19"/>
      <c r="S149" s="20">
        <f t="shared" si="54"/>
        <v>339633.85891672777</v>
      </c>
      <c r="T149" s="21">
        <f t="shared" si="67"/>
        <v>5.208333333333333E-3</v>
      </c>
      <c r="U149" s="22">
        <f t="shared" si="55"/>
        <v>1768.9263485246238</v>
      </c>
      <c r="V149" s="22">
        <f t="shared" si="56"/>
        <v>341402.7852652524</v>
      </c>
      <c r="W149" s="22"/>
      <c r="X149" s="22">
        <f t="shared" si="57"/>
        <v>0</v>
      </c>
      <c r="Y149" s="23">
        <f t="shared" si="58"/>
        <v>0</v>
      </c>
      <c r="Z149" s="54"/>
      <c r="AA149" s="34">
        <f t="shared" si="59"/>
        <v>1768.9263485246238</v>
      </c>
      <c r="AB149" s="34">
        <f t="shared" si="60"/>
        <v>-1768.9263485246238</v>
      </c>
      <c r="AD149" s="34">
        <f t="shared" si="61"/>
        <v>0</v>
      </c>
      <c r="AE149" s="34">
        <f t="shared" si="62"/>
        <v>0</v>
      </c>
    </row>
    <row r="150" spans="1:31" x14ac:dyDescent="0.25">
      <c r="A150" s="88">
        <f t="shared" si="63"/>
        <v>41787</v>
      </c>
      <c r="B150" s="19"/>
      <c r="C150" s="22">
        <f t="shared" si="64"/>
        <v>155700.61495560204</v>
      </c>
      <c r="D150" s="21">
        <f t="shared" si="32"/>
        <v>5.208333333333333E-3</v>
      </c>
      <c r="E150" s="22">
        <f t="shared" si="65"/>
        <v>810.94070289376054</v>
      </c>
      <c r="F150" s="22">
        <f t="shared" si="66"/>
        <v>156511.55565849581</v>
      </c>
      <c r="G150" s="22"/>
      <c r="H150" s="22">
        <f t="shared" si="68"/>
        <v>0</v>
      </c>
      <c r="I150" s="23">
        <f t="shared" si="69"/>
        <v>0</v>
      </c>
      <c r="K150" s="34">
        <f t="shared" si="44"/>
        <v>810.94070289376054</v>
      </c>
      <c r="L150" s="34">
        <f t="shared" si="45"/>
        <v>-810.94070289376054</v>
      </c>
      <c r="N150" s="34">
        <f t="shared" si="46"/>
        <v>0</v>
      </c>
      <c r="O150" s="34">
        <f t="shared" si="47"/>
        <v>0</v>
      </c>
      <c r="Q150" s="88">
        <f t="shared" si="53"/>
        <v>43644</v>
      </c>
      <c r="R150" s="19"/>
      <c r="S150" s="20">
        <f t="shared" si="54"/>
        <v>341402.7852652524</v>
      </c>
      <c r="T150" s="21">
        <f t="shared" si="67"/>
        <v>5.208333333333333E-3</v>
      </c>
      <c r="U150" s="22">
        <f t="shared" si="55"/>
        <v>1778.1395065898562</v>
      </c>
      <c r="V150" s="22">
        <f t="shared" si="56"/>
        <v>343180.92477184226</v>
      </c>
      <c r="W150" s="22"/>
      <c r="X150" s="22">
        <f t="shared" si="57"/>
        <v>0</v>
      </c>
      <c r="Y150" s="23">
        <f t="shared" si="58"/>
        <v>0</v>
      </c>
      <c r="Z150" s="54"/>
      <c r="AA150" s="34">
        <f t="shared" si="59"/>
        <v>1778.1395065898562</v>
      </c>
      <c r="AB150" s="34">
        <f t="shared" si="60"/>
        <v>-1778.1395065898562</v>
      </c>
      <c r="AD150" s="34">
        <f t="shared" si="61"/>
        <v>0</v>
      </c>
      <c r="AE150" s="34">
        <f t="shared" si="62"/>
        <v>0</v>
      </c>
    </row>
    <row r="151" spans="1:31" x14ac:dyDescent="0.25">
      <c r="A151" s="88">
        <f t="shared" si="63"/>
        <v>41818</v>
      </c>
      <c r="B151" s="19"/>
      <c r="C151" s="22">
        <f t="shared" si="64"/>
        <v>156511.55565849581</v>
      </c>
      <c r="D151" s="21">
        <f t="shared" si="32"/>
        <v>5.208333333333333E-3</v>
      </c>
      <c r="E151" s="22">
        <f t="shared" si="65"/>
        <v>815.16435238799897</v>
      </c>
      <c r="F151" s="22">
        <f t="shared" si="66"/>
        <v>157326.72001088382</v>
      </c>
      <c r="G151" s="22"/>
      <c r="H151" s="22">
        <f t="shared" si="68"/>
        <v>0</v>
      </c>
      <c r="I151" s="23">
        <f t="shared" si="69"/>
        <v>0</v>
      </c>
      <c r="K151" s="34">
        <f t="shared" si="44"/>
        <v>815.16435238799897</v>
      </c>
      <c r="L151" s="34">
        <f t="shared" si="45"/>
        <v>-815.16435238799897</v>
      </c>
      <c r="N151" s="34">
        <f t="shared" si="46"/>
        <v>0</v>
      </c>
      <c r="O151" s="34">
        <f t="shared" si="47"/>
        <v>0</v>
      </c>
      <c r="Q151" s="88">
        <f t="shared" si="53"/>
        <v>43674</v>
      </c>
      <c r="R151" s="19"/>
      <c r="S151" s="20">
        <f t="shared" si="54"/>
        <v>343180.92477184226</v>
      </c>
      <c r="T151" s="21">
        <f t="shared" si="67"/>
        <v>5.208333333333333E-3</v>
      </c>
      <c r="U151" s="22">
        <f t="shared" si="55"/>
        <v>1787.4006498533449</v>
      </c>
      <c r="V151" s="22">
        <f t="shared" si="56"/>
        <v>344968.3254216956</v>
      </c>
      <c r="W151" s="22"/>
      <c r="X151" s="22">
        <f t="shared" si="57"/>
        <v>0</v>
      </c>
      <c r="Y151" s="23">
        <f t="shared" si="58"/>
        <v>0</v>
      </c>
      <c r="Z151" s="54"/>
      <c r="AA151" s="34">
        <f t="shared" si="59"/>
        <v>1787.4006498533449</v>
      </c>
      <c r="AB151" s="34">
        <f t="shared" si="60"/>
        <v>-1787.4006498533449</v>
      </c>
      <c r="AD151" s="34">
        <f t="shared" si="61"/>
        <v>0</v>
      </c>
      <c r="AE151" s="34">
        <f t="shared" si="62"/>
        <v>0</v>
      </c>
    </row>
    <row r="152" spans="1:31" x14ac:dyDescent="0.25">
      <c r="A152" s="88">
        <f t="shared" si="63"/>
        <v>41848</v>
      </c>
      <c r="B152" s="19"/>
      <c r="C152" s="22">
        <f t="shared" si="64"/>
        <v>157326.72001088382</v>
      </c>
      <c r="D152" s="21">
        <f t="shared" si="32"/>
        <v>5.208333333333333E-3</v>
      </c>
      <c r="E152" s="22">
        <f t="shared" si="65"/>
        <v>819.4100000566865</v>
      </c>
      <c r="F152" s="22">
        <f t="shared" si="66"/>
        <v>158146.13001094051</v>
      </c>
      <c r="G152" s="22"/>
      <c r="H152" s="22">
        <f t="shared" si="68"/>
        <v>0</v>
      </c>
      <c r="I152" s="23">
        <f t="shared" si="69"/>
        <v>0</v>
      </c>
      <c r="K152" s="34">
        <f t="shared" si="44"/>
        <v>819.4100000566865</v>
      </c>
      <c r="L152" s="34">
        <f t="shared" si="45"/>
        <v>-819.4100000566865</v>
      </c>
      <c r="N152" s="34">
        <f t="shared" si="46"/>
        <v>0</v>
      </c>
      <c r="O152" s="34">
        <f t="shared" si="47"/>
        <v>0</v>
      </c>
      <c r="Q152" s="88">
        <f t="shared" si="53"/>
        <v>43705</v>
      </c>
      <c r="R152" s="19"/>
      <c r="S152" s="20">
        <f t="shared" si="54"/>
        <v>344968.3254216956</v>
      </c>
      <c r="T152" s="21">
        <f t="shared" si="67"/>
        <v>5.208333333333333E-3</v>
      </c>
      <c r="U152" s="22">
        <f t="shared" si="55"/>
        <v>1796.7100282379979</v>
      </c>
      <c r="V152" s="22">
        <f t="shared" si="56"/>
        <v>346765.03544993361</v>
      </c>
      <c r="W152" s="22"/>
      <c r="X152" s="22">
        <f t="shared" si="57"/>
        <v>0</v>
      </c>
      <c r="Y152" s="23">
        <f t="shared" si="58"/>
        <v>0</v>
      </c>
      <c r="Z152" s="54"/>
      <c r="AA152" s="34">
        <f t="shared" si="59"/>
        <v>1796.7100282379979</v>
      </c>
      <c r="AB152" s="34">
        <f t="shared" si="60"/>
        <v>-1796.7100282379979</v>
      </c>
      <c r="AD152" s="34">
        <f t="shared" si="61"/>
        <v>0</v>
      </c>
      <c r="AE152" s="34">
        <f t="shared" si="62"/>
        <v>0</v>
      </c>
    </row>
    <row r="153" spans="1:31" x14ac:dyDescent="0.25">
      <c r="A153" s="88">
        <f t="shared" si="63"/>
        <v>41879</v>
      </c>
      <c r="B153" s="19"/>
      <c r="C153" s="22">
        <f t="shared" si="64"/>
        <v>158146.13001094051</v>
      </c>
      <c r="D153" s="21">
        <f t="shared" si="32"/>
        <v>5.208333333333333E-3</v>
      </c>
      <c r="E153" s="22">
        <f t="shared" si="65"/>
        <v>823.6777604736485</v>
      </c>
      <c r="F153" s="22">
        <f t="shared" si="66"/>
        <v>158969.80777141417</v>
      </c>
      <c r="G153" s="22"/>
      <c r="H153" s="22">
        <f t="shared" si="68"/>
        <v>0</v>
      </c>
      <c r="I153" s="23">
        <f t="shared" si="69"/>
        <v>0</v>
      </c>
      <c r="K153" s="34">
        <f t="shared" si="44"/>
        <v>823.6777604736485</v>
      </c>
      <c r="L153" s="34">
        <f t="shared" si="45"/>
        <v>-823.6777604736485</v>
      </c>
      <c r="N153" s="34">
        <f t="shared" si="46"/>
        <v>0</v>
      </c>
      <c r="O153" s="34">
        <f t="shared" si="47"/>
        <v>0</v>
      </c>
      <c r="Q153" s="88">
        <f t="shared" si="53"/>
        <v>43736</v>
      </c>
      <c r="R153" s="19"/>
      <c r="S153" s="20">
        <f t="shared" si="54"/>
        <v>346765.03544993361</v>
      </c>
      <c r="T153" s="21">
        <f t="shared" si="67"/>
        <v>5.208333333333333E-3</v>
      </c>
      <c r="U153" s="22">
        <f t="shared" si="55"/>
        <v>1806.0678929684041</v>
      </c>
      <c r="V153" s="22">
        <f t="shared" si="56"/>
        <v>348571.10334290203</v>
      </c>
      <c r="W153" s="22"/>
      <c r="X153" s="22">
        <f t="shared" si="57"/>
        <v>0</v>
      </c>
      <c r="Y153" s="23">
        <f t="shared" si="58"/>
        <v>0</v>
      </c>
      <c r="Z153" s="54"/>
      <c r="AA153" s="34">
        <f t="shared" si="59"/>
        <v>1806.0678929684041</v>
      </c>
      <c r="AB153" s="34">
        <f t="shared" si="60"/>
        <v>-1806.0678929684041</v>
      </c>
      <c r="AD153" s="34">
        <f t="shared" si="61"/>
        <v>0</v>
      </c>
      <c r="AE153" s="34">
        <f t="shared" si="62"/>
        <v>0</v>
      </c>
    </row>
    <row r="154" spans="1:31" x14ac:dyDescent="0.25">
      <c r="A154" s="88">
        <f t="shared" si="63"/>
        <v>41910</v>
      </c>
      <c r="B154" s="19"/>
      <c r="C154" s="22">
        <f t="shared" si="64"/>
        <v>158969.80777141417</v>
      </c>
      <c r="D154" s="21">
        <f t="shared" si="32"/>
        <v>5.208333333333333E-3</v>
      </c>
      <c r="E154" s="22">
        <f t="shared" si="65"/>
        <v>827.96774880944872</v>
      </c>
      <c r="F154" s="22">
        <f t="shared" si="66"/>
        <v>159797.77552022363</v>
      </c>
      <c r="G154" s="22"/>
      <c r="H154" s="22">
        <f t="shared" si="68"/>
        <v>0</v>
      </c>
      <c r="I154" s="23">
        <f t="shared" si="69"/>
        <v>0</v>
      </c>
      <c r="K154" s="34">
        <f t="shared" si="44"/>
        <v>827.96774880944872</v>
      </c>
      <c r="L154" s="34">
        <f t="shared" si="45"/>
        <v>-827.96774880944872</v>
      </c>
      <c r="N154" s="34">
        <f t="shared" si="46"/>
        <v>0</v>
      </c>
      <c r="O154" s="34">
        <f t="shared" si="47"/>
        <v>0</v>
      </c>
      <c r="Q154" s="88">
        <f t="shared" si="53"/>
        <v>43766</v>
      </c>
      <c r="R154" s="19"/>
      <c r="S154" s="20">
        <f t="shared" si="54"/>
        <v>348571.10334290203</v>
      </c>
      <c r="T154" s="21">
        <f t="shared" si="67"/>
        <v>5.208333333333333E-3</v>
      </c>
      <c r="U154" s="22">
        <f t="shared" si="55"/>
        <v>1815.4744965776147</v>
      </c>
      <c r="V154" s="22">
        <f t="shared" si="56"/>
        <v>350386.57783947967</v>
      </c>
      <c r="W154" s="22"/>
      <c r="X154" s="22">
        <f t="shared" si="57"/>
        <v>0</v>
      </c>
      <c r="Y154" s="23">
        <f t="shared" si="58"/>
        <v>0</v>
      </c>
      <c r="Z154" s="54"/>
      <c r="AA154" s="34">
        <f t="shared" si="59"/>
        <v>1815.4744965776147</v>
      </c>
      <c r="AB154" s="34">
        <f t="shared" si="60"/>
        <v>-1815.4744965776147</v>
      </c>
      <c r="AD154" s="34">
        <f t="shared" si="61"/>
        <v>0</v>
      </c>
      <c r="AE154" s="34">
        <f t="shared" si="62"/>
        <v>0</v>
      </c>
    </row>
    <row r="155" spans="1:31" x14ac:dyDescent="0.25">
      <c r="A155" s="88">
        <f t="shared" si="63"/>
        <v>41940</v>
      </c>
      <c r="B155" s="19"/>
      <c r="C155" s="22">
        <f t="shared" si="64"/>
        <v>159797.77552022363</v>
      </c>
      <c r="D155" s="21">
        <f t="shared" si="32"/>
        <v>5.208333333333333E-3</v>
      </c>
      <c r="E155" s="22">
        <f t="shared" si="65"/>
        <v>832.28008083449799</v>
      </c>
      <c r="F155" s="22">
        <f t="shared" si="66"/>
        <v>160630.05560105812</v>
      </c>
      <c r="G155" s="22"/>
      <c r="H155" s="22">
        <f t="shared" si="68"/>
        <v>0</v>
      </c>
      <c r="I155" s="23">
        <f t="shared" si="69"/>
        <v>0</v>
      </c>
      <c r="K155" s="34">
        <f t="shared" si="44"/>
        <v>832.28008083449799</v>
      </c>
      <c r="L155" s="34">
        <f t="shared" si="45"/>
        <v>-832.28008083449799</v>
      </c>
      <c r="N155" s="34">
        <f t="shared" si="46"/>
        <v>0</v>
      </c>
      <c r="O155" s="34">
        <f t="shared" si="47"/>
        <v>0</v>
      </c>
      <c r="Q155" s="88">
        <f t="shared" si="53"/>
        <v>43797</v>
      </c>
      <c r="R155" s="19"/>
      <c r="S155" s="20">
        <f t="shared" si="54"/>
        <v>350386.57783947967</v>
      </c>
      <c r="T155" s="21">
        <f t="shared" si="67"/>
        <v>5.208333333333333E-3</v>
      </c>
      <c r="U155" s="22">
        <f t="shared" si="55"/>
        <v>1824.9300929139565</v>
      </c>
      <c r="V155" s="22">
        <f t="shared" si="56"/>
        <v>352211.50793239364</v>
      </c>
      <c r="W155" s="22"/>
      <c r="X155" s="22">
        <f t="shared" si="57"/>
        <v>0</v>
      </c>
      <c r="Y155" s="23">
        <f t="shared" si="58"/>
        <v>0</v>
      </c>
      <c r="Z155" s="54"/>
      <c r="AA155" s="34">
        <f t="shared" si="59"/>
        <v>1824.9300929139565</v>
      </c>
      <c r="AB155" s="34">
        <f t="shared" si="60"/>
        <v>-1824.9300929139565</v>
      </c>
      <c r="AD155" s="34">
        <f t="shared" si="61"/>
        <v>0</v>
      </c>
      <c r="AE155" s="34">
        <f t="shared" si="62"/>
        <v>0</v>
      </c>
    </row>
    <row r="156" spans="1:31" x14ac:dyDescent="0.25">
      <c r="A156" s="88">
        <f t="shared" si="63"/>
        <v>41971</v>
      </c>
      <c r="B156" s="19"/>
      <c r="C156" s="22">
        <f t="shared" si="64"/>
        <v>160630.05560105812</v>
      </c>
      <c r="D156" s="21">
        <f t="shared" si="32"/>
        <v>5.208333333333333E-3</v>
      </c>
      <c r="E156" s="22">
        <f t="shared" si="65"/>
        <v>836.61487292217771</v>
      </c>
      <c r="F156" s="22">
        <f t="shared" si="66"/>
        <v>161466.67047398031</v>
      </c>
      <c r="G156" s="22"/>
      <c r="H156" s="22">
        <f t="shared" si="68"/>
        <v>0</v>
      </c>
      <c r="I156" s="23">
        <f t="shared" si="69"/>
        <v>0</v>
      </c>
      <c r="K156" s="34">
        <f t="shared" si="44"/>
        <v>836.61487292217771</v>
      </c>
      <c r="L156" s="34">
        <f t="shared" si="45"/>
        <v>-836.61487292217771</v>
      </c>
      <c r="N156" s="34">
        <f t="shared" si="46"/>
        <v>0</v>
      </c>
      <c r="O156" s="34">
        <f t="shared" si="47"/>
        <v>0</v>
      </c>
      <c r="Q156" s="88">
        <f t="shared" si="53"/>
        <v>43827</v>
      </c>
      <c r="R156" s="19"/>
      <c r="S156" s="20">
        <f t="shared" si="54"/>
        <v>352211.50793239364</v>
      </c>
      <c r="T156" s="21">
        <f t="shared" si="67"/>
        <v>5.208333333333333E-3</v>
      </c>
      <c r="U156" s="22">
        <f t="shared" si="55"/>
        <v>1834.4349371478834</v>
      </c>
      <c r="V156" s="22">
        <f t="shared" si="56"/>
        <v>354045.94286954153</v>
      </c>
      <c r="W156" s="22"/>
      <c r="X156" s="22">
        <f t="shared" si="57"/>
        <v>0</v>
      </c>
      <c r="Y156" s="23">
        <f t="shared" si="58"/>
        <v>0</v>
      </c>
      <c r="Z156" s="54"/>
      <c r="AA156" s="34">
        <f t="shared" si="59"/>
        <v>1834.4349371478834</v>
      </c>
      <c r="AB156" s="34">
        <f t="shared" si="60"/>
        <v>-1834.4349371478834</v>
      </c>
      <c r="AD156" s="34">
        <f t="shared" si="61"/>
        <v>0</v>
      </c>
      <c r="AE156" s="34">
        <f t="shared" si="62"/>
        <v>0</v>
      </c>
    </row>
    <row r="157" spans="1:31" x14ac:dyDescent="0.25">
      <c r="A157" s="88">
        <f t="shared" si="63"/>
        <v>42001</v>
      </c>
      <c r="B157" s="19"/>
      <c r="C157" s="22">
        <f t="shared" si="64"/>
        <v>161466.67047398031</v>
      </c>
      <c r="D157" s="21">
        <f t="shared" si="32"/>
        <v>5.208333333333333E-3</v>
      </c>
      <c r="E157" s="22">
        <f t="shared" si="65"/>
        <v>840.97224205198074</v>
      </c>
      <c r="F157" s="22">
        <f t="shared" si="66"/>
        <v>162307.64271603228</v>
      </c>
      <c r="G157" s="22"/>
      <c r="H157" s="22">
        <f t="shared" si="68"/>
        <v>0</v>
      </c>
      <c r="I157" s="23">
        <f t="shared" si="69"/>
        <v>0</v>
      </c>
      <c r="K157" s="34">
        <f t="shared" si="44"/>
        <v>840.97224205198074</v>
      </c>
      <c r="L157" s="34">
        <f t="shared" si="45"/>
        <v>-840.97224205198074</v>
      </c>
      <c r="N157" s="34">
        <f t="shared" si="46"/>
        <v>0</v>
      </c>
      <c r="O157" s="34">
        <f t="shared" si="47"/>
        <v>0</v>
      </c>
      <c r="Q157" s="88">
        <f t="shared" si="53"/>
        <v>43858</v>
      </c>
      <c r="R157" s="19"/>
      <c r="S157" s="20">
        <f t="shared" si="54"/>
        <v>354045.94286954153</v>
      </c>
      <c r="T157" s="21">
        <f t="shared" si="67"/>
        <v>5.208333333333333E-3</v>
      </c>
      <c r="U157" s="22">
        <f t="shared" si="55"/>
        <v>1843.989285778862</v>
      </c>
      <c r="V157" s="22">
        <f t="shared" si="56"/>
        <v>355889.93215532036</v>
      </c>
      <c r="W157" s="22"/>
      <c r="X157" s="22">
        <f t="shared" si="57"/>
        <v>0</v>
      </c>
      <c r="Y157" s="23">
        <f t="shared" si="58"/>
        <v>0</v>
      </c>
      <c r="Z157" s="54"/>
      <c r="AA157" s="34">
        <f t="shared" si="59"/>
        <v>1843.989285778862</v>
      </c>
      <c r="AB157" s="34">
        <f t="shared" si="60"/>
        <v>-1843.989285778862</v>
      </c>
      <c r="AD157" s="34">
        <f t="shared" si="61"/>
        <v>0</v>
      </c>
      <c r="AE157" s="34">
        <f t="shared" si="62"/>
        <v>0</v>
      </c>
    </row>
    <row r="158" spans="1:31" x14ac:dyDescent="0.25">
      <c r="A158" s="88">
        <f t="shared" si="63"/>
        <v>42032</v>
      </c>
      <c r="B158" s="19"/>
      <c r="C158" s="22">
        <f t="shared" si="64"/>
        <v>162307.64271603228</v>
      </c>
      <c r="D158" s="21">
        <f t="shared" si="32"/>
        <v>5.208333333333333E-3</v>
      </c>
      <c r="E158" s="22">
        <f t="shared" si="65"/>
        <v>845.35230581266808</v>
      </c>
      <c r="F158" s="22">
        <f t="shared" si="66"/>
        <v>163152.99502184495</v>
      </c>
      <c r="G158" s="22"/>
      <c r="H158" s="22">
        <f t="shared" si="68"/>
        <v>0</v>
      </c>
      <c r="I158" s="23">
        <f t="shared" si="69"/>
        <v>0</v>
      </c>
      <c r="K158" s="34">
        <f t="shared" si="44"/>
        <v>845.35230581266808</v>
      </c>
      <c r="L158" s="34">
        <f t="shared" si="45"/>
        <v>-845.35230581266808</v>
      </c>
      <c r="N158" s="34">
        <f t="shared" si="46"/>
        <v>0</v>
      </c>
      <c r="O158" s="34">
        <f t="shared" si="47"/>
        <v>0</v>
      </c>
      <c r="Q158" s="88">
        <f t="shared" si="53"/>
        <v>43889</v>
      </c>
      <c r="R158" s="19"/>
      <c r="S158" s="20">
        <f t="shared" si="54"/>
        <v>355889.93215532036</v>
      </c>
      <c r="T158" s="21">
        <f t="shared" si="67"/>
        <v>5.208333333333333E-3</v>
      </c>
      <c r="U158" s="22">
        <f t="shared" si="55"/>
        <v>1853.5933966422936</v>
      </c>
      <c r="V158" s="22">
        <f t="shared" si="56"/>
        <v>357743.52555196267</v>
      </c>
      <c r="W158" s="22"/>
      <c r="X158" s="22">
        <f t="shared" si="57"/>
        <v>0</v>
      </c>
      <c r="Y158" s="23">
        <f t="shared" si="58"/>
        <v>0</v>
      </c>
      <c r="Z158" s="54"/>
      <c r="AA158" s="34">
        <f t="shared" si="59"/>
        <v>1853.5933966422936</v>
      </c>
      <c r="AB158" s="34">
        <f t="shared" si="60"/>
        <v>-1853.5933966422936</v>
      </c>
      <c r="AD158" s="34">
        <f t="shared" si="61"/>
        <v>0</v>
      </c>
      <c r="AE158" s="34">
        <f t="shared" si="62"/>
        <v>0</v>
      </c>
    </row>
    <row r="159" spans="1:31" x14ac:dyDescent="0.25">
      <c r="A159" s="88">
        <f t="shared" si="63"/>
        <v>42063</v>
      </c>
      <c r="B159" s="19"/>
      <c r="C159" s="22">
        <f t="shared" si="64"/>
        <v>163152.99502184495</v>
      </c>
      <c r="D159" s="21">
        <f t="shared" si="32"/>
        <v>5.208333333333333E-3</v>
      </c>
      <c r="E159" s="22">
        <f t="shared" si="65"/>
        <v>849.75518240544238</v>
      </c>
      <c r="F159" s="22">
        <f t="shared" si="66"/>
        <v>164002.75020425039</v>
      </c>
      <c r="G159" s="22"/>
      <c r="H159" s="22">
        <f t="shared" si="68"/>
        <v>0</v>
      </c>
      <c r="I159" s="23">
        <f t="shared" si="69"/>
        <v>0</v>
      </c>
      <c r="K159" s="34">
        <f t="shared" si="44"/>
        <v>849.75518240544238</v>
      </c>
      <c r="L159" s="34">
        <f t="shared" si="45"/>
        <v>-849.75518240544238</v>
      </c>
      <c r="N159" s="34">
        <f t="shared" si="46"/>
        <v>0</v>
      </c>
      <c r="O159" s="34">
        <f t="shared" si="47"/>
        <v>0</v>
      </c>
      <c r="Q159" s="88">
        <f t="shared" si="53"/>
        <v>43918</v>
      </c>
      <c r="R159" s="19"/>
      <c r="S159" s="20">
        <f t="shared" si="54"/>
        <v>357743.52555196267</v>
      </c>
      <c r="T159" s="21">
        <f t="shared" si="67"/>
        <v>5.208333333333333E-3</v>
      </c>
      <c r="U159" s="22">
        <f t="shared" si="55"/>
        <v>1863.2475289164722</v>
      </c>
      <c r="V159" s="22">
        <f t="shared" si="56"/>
        <v>359606.77308087912</v>
      </c>
      <c r="W159" s="22"/>
      <c r="X159" s="22">
        <f t="shared" si="57"/>
        <v>0</v>
      </c>
      <c r="Y159" s="23">
        <f t="shared" si="58"/>
        <v>0</v>
      </c>
      <c r="Z159" s="54"/>
      <c r="AA159" s="34">
        <f t="shared" si="59"/>
        <v>1863.2475289164722</v>
      </c>
      <c r="AB159" s="34">
        <f t="shared" si="60"/>
        <v>-1863.2475289164722</v>
      </c>
      <c r="AD159" s="34">
        <f t="shared" si="61"/>
        <v>0</v>
      </c>
      <c r="AE159" s="34">
        <f t="shared" si="62"/>
        <v>0</v>
      </c>
    </row>
    <row r="160" spans="1:31" x14ac:dyDescent="0.25">
      <c r="A160" s="88">
        <f t="shared" si="63"/>
        <v>42091</v>
      </c>
      <c r="B160" s="19"/>
      <c r="C160" s="22">
        <f t="shared" si="64"/>
        <v>164002.75020425039</v>
      </c>
      <c r="D160" s="21">
        <f t="shared" si="32"/>
        <v>5.208333333333333E-3</v>
      </c>
      <c r="E160" s="22">
        <f t="shared" si="65"/>
        <v>854.18099064713738</v>
      </c>
      <c r="F160" s="22">
        <f t="shared" si="66"/>
        <v>164856.93119489754</v>
      </c>
      <c r="G160" s="22"/>
      <c r="H160" s="22">
        <f t="shared" si="68"/>
        <v>0</v>
      </c>
      <c r="I160" s="23">
        <f t="shared" si="69"/>
        <v>0</v>
      </c>
      <c r="K160" s="34">
        <f t="shared" si="44"/>
        <v>854.18099064713738</v>
      </c>
      <c r="L160" s="34">
        <f t="shared" si="45"/>
        <v>-854.18099064713738</v>
      </c>
      <c r="N160" s="34">
        <f t="shared" si="46"/>
        <v>0</v>
      </c>
      <c r="O160" s="34">
        <f t="shared" si="47"/>
        <v>0</v>
      </c>
      <c r="Q160" s="88">
        <f t="shared" si="53"/>
        <v>43949</v>
      </c>
      <c r="R160" s="19"/>
      <c r="S160" s="20">
        <f t="shared" si="54"/>
        <v>359606.77308087912</v>
      </c>
      <c r="T160" s="21">
        <f t="shared" si="67"/>
        <v>5.208333333333333E-3</v>
      </c>
      <c r="U160" s="22">
        <f t="shared" si="55"/>
        <v>1872.9519431295787</v>
      </c>
      <c r="V160" s="22">
        <f t="shared" si="56"/>
        <v>361479.72502400872</v>
      </c>
      <c r="W160" s="22"/>
      <c r="X160" s="22">
        <f t="shared" si="57"/>
        <v>0</v>
      </c>
      <c r="Y160" s="23">
        <f t="shared" si="58"/>
        <v>0</v>
      </c>
      <c r="Z160" s="54"/>
      <c r="AA160" s="34">
        <f t="shared" si="59"/>
        <v>1872.9519431295787</v>
      </c>
      <c r="AB160" s="34">
        <f t="shared" si="60"/>
        <v>-1872.9519431295787</v>
      </c>
      <c r="AD160" s="34">
        <f t="shared" si="61"/>
        <v>0</v>
      </c>
      <c r="AE160" s="34">
        <f t="shared" si="62"/>
        <v>0</v>
      </c>
    </row>
    <row r="161" spans="1:31" x14ac:dyDescent="0.25">
      <c r="A161" s="88">
        <f t="shared" si="63"/>
        <v>42122</v>
      </c>
      <c r="B161" s="19"/>
      <c r="C161" s="22">
        <f t="shared" si="64"/>
        <v>164856.93119489754</v>
      </c>
      <c r="D161" s="21">
        <f t="shared" si="32"/>
        <v>5.208333333333333E-3</v>
      </c>
      <c r="E161" s="22">
        <f t="shared" si="65"/>
        <v>858.6298499734246</v>
      </c>
      <c r="F161" s="22">
        <f t="shared" si="66"/>
        <v>165715.56104487096</v>
      </c>
      <c r="G161" s="22"/>
      <c r="H161" s="22">
        <f t="shared" si="68"/>
        <v>0</v>
      </c>
      <c r="I161" s="23">
        <f t="shared" si="69"/>
        <v>0</v>
      </c>
      <c r="K161" s="34">
        <f t="shared" si="44"/>
        <v>858.6298499734246</v>
      </c>
      <c r="L161" s="34">
        <f t="shared" si="45"/>
        <v>-858.6298499734246</v>
      </c>
      <c r="N161" s="34">
        <f t="shared" si="46"/>
        <v>0</v>
      </c>
      <c r="O161" s="34">
        <f t="shared" si="47"/>
        <v>0</v>
      </c>
      <c r="Q161" s="88">
        <f t="shared" si="53"/>
        <v>43979</v>
      </c>
      <c r="R161" s="19"/>
      <c r="S161" s="20">
        <f t="shared" si="54"/>
        <v>361479.72502400872</v>
      </c>
      <c r="T161" s="21">
        <f t="shared" si="67"/>
        <v>5.208333333333333E-3</v>
      </c>
      <c r="U161" s="22">
        <f t="shared" si="55"/>
        <v>1882.706901166712</v>
      </c>
      <c r="V161" s="22">
        <f t="shared" si="56"/>
        <v>363362.43192517542</v>
      </c>
      <c r="W161" s="22"/>
      <c r="X161" s="22">
        <f t="shared" si="57"/>
        <v>0</v>
      </c>
      <c r="Y161" s="23">
        <f t="shared" si="58"/>
        <v>0</v>
      </c>
      <c r="Z161" s="54"/>
      <c r="AA161" s="34">
        <f t="shared" si="59"/>
        <v>1882.706901166712</v>
      </c>
      <c r="AB161" s="34">
        <f t="shared" si="60"/>
        <v>-1882.706901166712</v>
      </c>
      <c r="AD161" s="34">
        <f t="shared" si="61"/>
        <v>0</v>
      </c>
      <c r="AE161" s="34">
        <f t="shared" si="62"/>
        <v>0</v>
      </c>
    </row>
    <row r="162" spans="1:31" x14ac:dyDescent="0.25">
      <c r="A162" s="88">
        <f t="shared" si="63"/>
        <v>42152</v>
      </c>
      <c r="B162" s="19"/>
      <c r="C162" s="22">
        <f t="shared" si="64"/>
        <v>165715.56104487096</v>
      </c>
      <c r="D162" s="21">
        <f t="shared" si="32"/>
        <v>5.208333333333333E-3</v>
      </c>
      <c r="E162" s="22">
        <f t="shared" si="65"/>
        <v>863.10188044203619</v>
      </c>
      <c r="F162" s="22">
        <f t="shared" si="66"/>
        <v>166578.66292531299</v>
      </c>
      <c r="G162" s="22"/>
      <c r="H162" s="22">
        <f t="shared" si="68"/>
        <v>0</v>
      </c>
      <c r="I162" s="23">
        <f t="shared" si="69"/>
        <v>0</v>
      </c>
      <c r="K162" s="34">
        <f t="shared" si="44"/>
        <v>863.10188044203619</v>
      </c>
      <c r="L162" s="34">
        <f t="shared" si="45"/>
        <v>-863.10188044203619</v>
      </c>
      <c r="N162" s="34">
        <f t="shared" si="46"/>
        <v>0</v>
      </c>
      <c r="O162" s="34">
        <f t="shared" si="47"/>
        <v>0</v>
      </c>
      <c r="Q162" s="88">
        <f t="shared" si="53"/>
        <v>44010</v>
      </c>
      <c r="R162" s="19"/>
      <c r="S162" s="20">
        <f t="shared" si="54"/>
        <v>363362.43192517542</v>
      </c>
      <c r="T162" s="21">
        <f t="shared" si="67"/>
        <v>5.208333333333333E-3</v>
      </c>
      <c r="U162" s="22">
        <f t="shared" si="55"/>
        <v>1892.5126662769553</v>
      </c>
      <c r="V162" s="22">
        <f t="shared" si="56"/>
        <v>365254.94459145237</v>
      </c>
      <c r="W162" s="22"/>
      <c r="X162" s="22">
        <f t="shared" si="57"/>
        <v>0</v>
      </c>
      <c r="Y162" s="23">
        <f t="shared" si="58"/>
        <v>0</v>
      </c>
      <c r="Z162" s="54"/>
      <c r="AA162" s="34">
        <f t="shared" si="59"/>
        <v>1892.5126662769553</v>
      </c>
      <c r="AB162" s="34">
        <f t="shared" si="60"/>
        <v>-1892.5126662769553</v>
      </c>
      <c r="AD162" s="34">
        <f t="shared" si="61"/>
        <v>0</v>
      </c>
      <c r="AE162" s="34">
        <f t="shared" si="62"/>
        <v>0</v>
      </c>
    </row>
    <row r="163" spans="1:31" x14ac:dyDescent="0.25">
      <c r="A163" s="88">
        <f t="shared" si="63"/>
        <v>42183</v>
      </c>
      <c r="B163" s="19"/>
      <c r="C163" s="22">
        <f t="shared" si="64"/>
        <v>166578.66292531299</v>
      </c>
      <c r="D163" s="21">
        <f t="shared" si="32"/>
        <v>5.208333333333333E-3</v>
      </c>
      <c r="E163" s="22">
        <f t="shared" si="65"/>
        <v>867.5972027360051</v>
      </c>
      <c r="F163" s="22">
        <f t="shared" si="66"/>
        <v>167446.26012804901</v>
      </c>
      <c r="G163" s="22"/>
      <c r="H163" s="22">
        <f t="shared" si="68"/>
        <v>0</v>
      </c>
      <c r="I163" s="23">
        <f t="shared" si="69"/>
        <v>0</v>
      </c>
      <c r="K163" s="34">
        <f t="shared" si="44"/>
        <v>867.5972027360051</v>
      </c>
      <c r="L163" s="34">
        <f t="shared" si="45"/>
        <v>-867.5972027360051</v>
      </c>
      <c r="N163" s="34">
        <f t="shared" si="46"/>
        <v>0</v>
      </c>
      <c r="O163" s="34">
        <f t="shared" si="47"/>
        <v>0</v>
      </c>
      <c r="Q163" s="88">
        <f t="shared" si="53"/>
        <v>44040</v>
      </c>
      <c r="R163" s="19"/>
      <c r="S163" s="20">
        <f t="shared" si="54"/>
        <v>365254.94459145237</v>
      </c>
      <c r="T163" s="21">
        <f t="shared" si="67"/>
        <v>5.208333333333333E-3</v>
      </c>
      <c r="U163" s="22">
        <f t="shared" si="55"/>
        <v>1902.3695030804811</v>
      </c>
      <c r="V163" s="22">
        <f t="shared" si="56"/>
        <v>367157.31409453286</v>
      </c>
      <c r="W163" s="22"/>
      <c r="X163" s="22">
        <f t="shared" si="57"/>
        <v>0</v>
      </c>
      <c r="Y163" s="23">
        <f t="shared" si="58"/>
        <v>0</v>
      </c>
      <c r="Z163" s="54"/>
      <c r="AA163" s="34">
        <f t="shared" si="59"/>
        <v>1902.3695030804811</v>
      </c>
      <c r="AB163" s="34">
        <f t="shared" si="60"/>
        <v>-1902.3695030804811</v>
      </c>
      <c r="AD163" s="34">
        <f t="shared" si="61"/>
        <v>0</v>
      </c>
      <c r="AE163" s="34">
        <f t="shared" si="62"/>
        <v>0</v>
      </c>
    </row>
    <row r="164" spans="1:31" x14ac:dyDescent="0.25">
      <c r="A164" s="88">
        <f t="shared" si="63"/>
        <v>42213</v>
      </c>
      <c r="B164" s="19"/>
      <c r="C164" s="22">
        <f t="shared" si="64"/>
        <v>167446.26012804901</v>
      </c>
      <c r="D164" s="21">
        <f t="shared" si="32"/>
        <v>5.208333333333333E-3</v>
      </c>
      <c r="E164" s="22">
        <f t="shared" si="65"/>
        <v>872.11593816692186</v>
      </c>
      <c r="F164" s="22">
        <f t="shared" si="66"/>
        <v>168318.37606621592</v>
      </c>
      <c r="G164" s="22"/>
      <c r="H164" s="22">
        <f t="shared" si="68"/>
        <v>0</v>
      </c>
      <c r="I164" s="23">
        <f t="shared" si="69"/>
        <v>0</v>
      </c>
      <c r="K164" s="34">
        <f t="shared" si="44"/>
        <v>872.11593816692186</v>
      </c>
      <c r="L164" s="34">
        <f t="shared" si="45"/>
        <v>-872.11593816692186</v>
      </c>
      <c r="N164" s="34">
        <f t="shared" si="46"/>
        <v>0</v>
      </c>
      <c r="O164" s="34">
        <f t="shared" si="47"/>
        <v>0</v>
      </c>
      <c r="Q164" s="88">
        <f t="shared" si="53"/>
        <v>44071</v>
      </c>
      <c r="R164" s="19"/>
      <c r="S164" s="20">
        <f t="shared" si="54"/>
        <v>367157.31409453286</v>
      </c>
      <c r="T164" s="21">
        <f t="shared" si="67"/>
        <v>5.208333333333333E-3</v>
      </c>
      <c r="U164" s="22">
        <f t="shared" si="55"/>
        <v>1912.277677575692</v>
      </c>
      <c r="V164" s="22">
        <f t="shared" si="56"/>
        <v>369069.59177210857</v>
      </c>
      <c r="W164" s="22"/>
      <c r="X164" s="22">
        <f t="shared" si="57"/>
        <v>0</v>
      </c>
      <c r="Y164" s="23">
        <f t="shared" si="58"/>
        <v>0</v>
      </c>
      <c r="Z164" s="54"/>
      <c r="AA164" s="34">
        <f t="shared" si="59"/>
        <v>1912.277677575692</v>
      </c>
      <c r="AB164" s="34">
        <f t="shared" si="60"/>
        <v>-1912.277677575692</v>
      </c>
      <c r="AD164" s="34">
        <f t="shared" si="61"/>
        <v>0</v>
      </c>
      <c r="AE164" s="34">
        <f t="shared" si="62"/>
        <v>0</v>
      </c>
    </row>
    <row r="165" spans="1:31" x14ac:dyDescent="0.25">
      <c r="A165" s="88">
        <f t="shared" si="63"/>
        <v>42244</v>
      </c>
      <c r="B165" s="19"/>
      <c r="C165" s="22">
        <f t="shared" si="64"/>
        <v>168318.37606621592</v>
      </c>
      <c r="D165" s="21">
        <f t="shared" si="32"/>
        <v>5.208333333333333E-3</v>
      </c>
      <c r="E165" s="22">
        <f t="shared" si="65"/>
        <v>876.65820867820787</v>
      </c>
      <c r="F165" s="22">
        <f t="shared" si="66"/>
        <v>169195.03427489413</v>
      </c>
      <c r="G165" s="22"/>
      <c r="H165" s="22">
        <f t="shared" si="68"/>
        <v>0</v>
      </c>
      <c r="I165" s="23">
        <f t="shared" si="69"/>
        <v>0</v>
      </c>
      <c r="K165" s="34">
        <f t="shared" si="44"/>
        <v>876.65820867820787</v>
      </c>
      <c r="L165" s="34">
        <f t="shared" si="45"/>
        <v>-876.65820867820787</v>
      </c>
      <c r="N165" s="34">
        <f t="shared" si="46"/>
        <v>0</v>
      </c>
      <c r="O165" s="34">
        <f t="shared" si="47"/>
        <v>0</v>
      </c>
      <c r="Q165" s="88">
        <f t="shared" si="53"/>
        <v>44102</v>
      </c>
      <c r="R165" s="19"/>
      <c r="S165" s="20">
        <f t="shared" si="54"/>
        <v>369069.59177210857</v>
      </c>
      <c r="T165" s="21">
        <f t="shared" si="67"/>
        <v>5.208333333333333E-3</v>
      </c>
      <c r="U165" s="22">
        <f t="shared" si="55"/>
        <v>1922.2374571463988</v>
      </c>
      <c r="V165" s="22">
        <f t="shared" si="56"/>
        <v>370991.82922925497</v>
      </c>
      <c r="W165" s="22"/>
      <c r="X165" s="22">
        <f t="shared" si="57"/>
        <v>0</v>
      </c>
      <c r="Y165" s="23">
        <f t="shared" si="58"/>
        <v>0</v>
      </c>
      <c r="Z165" s="54"/>
      <c r="AA165" s="34">
        <f t="shared" si="59"/>
        <v>1922.2374571463988</v>
      </c>
      <c r="AB165" s="34">
        <f t="shared" si="60"/>
        <v>-1922.2374571463988</v>
      </c>
      <c r="AD165" s="34">
        <f t="shared" si="61"/>
        <v>0</v>
      </c>
      <c r="AE165" s="34">
        <f t="shared" si="62"/>
        <v>0</v>
      </c>
    </row>
    <row r="166" spans="1:31" x14ac:dyDescent="0.25">
      <c r="A166" s="88">
        <f t="shared" si="63"/>
        <v>42275</v>
      </c>
      <c r="B166" s="19"/>
      <c r="C166" s="22">
        <f t="shared" si="64"/>
        <v>169195.03427489413</v>
      </c>
      <c r="D166" s="21">
        <f t="shared" si="32"/>
        <v>5.208333333333333E-3</v>
      </c>
      <c r="E166" s="22">
        <f t="shared" si="65"/>
        <v>881.22413684840694</v>
      </c>
      <c r="F166" s="22">
        <f t="shared" si="66"/>
        <v>170076.25841174254</v>
      </c>
      <c r="G166" s="22"/>
      <c r="H166" s="22">
        <f t="shared" si="68"/>
        <v>0</v>
      </c>
      <c r="I166" s="23">
        <f t="shared" si="69"/>
        <v>0</v>
      </c>
      <c r="K166" s="34">
        <f t="shared" si="44"/>
        <v>881.22413684840694</v>
      </c>
      <c r="L166" s="34">
        <f t="shared" si="45"/>
        <v>-881.22413684840694</v>
      </c>
      <c r="N166" s="34">
        <f t="shared" si="46"/>
        <v>0</v>
      </c>
      <c r="O166" s="34">
        <f t="shared" si="47"/>
        <v>0</v>
      </c>
      <c r="Q166" s="88">
        <f t="shared" si="53"/>
        <v>44132</v>
      </c>
      <c r="R166" s="19"/>
      <c r="S166" s="20">
        <f t="shared" si="54"/>
        <v>370991.82922925497</v>
      </c>
      <c r="T166" s="21">
        <f t="shared" si="67"/>
        <v>5.208333333333333E-3</v>
      </c>
      <c r="U166" s="22">
        <f t="shared" si="55"/>
        <v>1932.2491105690362</v>
      </c>
      <c r="V166" s="22">
        <f t="shared" si="56"/>
        <v>372924.07833982399</v>
      </c>
      <c r="W166" s="22"/>
      <c r="X166" s="22">
        <f t="shared" si="57"/>
        <v>0</v>
      </c>
      <c r="Y166" s="23">
        <f t="shared" si="58"/>
        <v>0</v>
      </c>
      <c r="Z166" s="54"/>
      <c r="AA166" s="34">
        <f t="shared" si="59"/>
        <v>1932.2491105690362</v>
      </c>
      <c r="AB166" s="34">
        <f t="shared" si="60"/>
        <v>-1932.2491105690362</v>
      </c>
      <c r="AD166" s="34">
        <f t="shared" si="61"/>
        <v>0</v>
      </c>
      <c r="AE166" s="34">
        <f t="shared" si="62"/>
        <v>0</v>
      </c>
    </row>
    <row r="167" spans="1:31" x14ac:dyDescent="0.25">
      <c r="A167" s="88">
        <f t="shared" si="63"/>
        <v>42305</v>
      </c>
      <c r="B167" s="19"/>
      <c r="C167" s="22">
        <f t="shared" si="64"/>
        <v>170076.25841174254</v>
      </c>
      <c r="D167" s="21">
        <f t="shared" si="32"/>
        <v>5.208333333333333E-3</v>
      </c>
      <c r="E167" s="22">
        <f t="shared" si="65"/>
        <v>885.81384589449237</v>
      </c>
      <c r="F167" s="22">
        <f t="shared" si="66"/>
        <v>170962.07225763705</v>
      </c>
      <c r="G167" s="22"/>
      <c r="H167" s="22">
        <f t="shared" si="68"/>
        <v>0</v>
      </c>
      <c r="I167" s="23">
        <f t="shared" si="69"/>
        <v>0</v>
      </c>
      <c r="K167" s="34">
        <f t="shared" si="44"/>
        <v>885.81384589449237</v>
      </c>
      <c r="L167" s="34">
        <f t="shared" si="45"/>
        <v>-885.81384589449237</v>
      </c>
      <c r="N167" s="34">
        <f t="shared" si="46"/>
        <v>0</v>
      </c>
      <c r="O167" s="34">
        <f t="shared" si="47"/>
        <v>0</v>
      </c>
      <c r="Q167" s="88">
        <f t="shared" si="53"/>
        <v>44163</v>
      </c>
      <c r="R167" s="19"/>
      <c r="S167" s="20">
        <f t="shared" si="54"/>
        <v>372924.07833982399</v>
      </c>
      <c r="T167" s="21">
        <f t="shared" si="67"/>
        <v>5.208333333333333E-3</v>
      </c>
      <c r="U167" s="22">
        <f t="shared" si="55"/>
        <v>1942.3129080199164</v>
      </c>
      <c r="V167" s="22">
        <f t="shared" si="56"/>
        <v>374866.39124784392</v>
      </c>
      <c r="W167" s="22"/>
      <c r="X167" s="22">
        <f t="shared" si="57"/>
        <v>0</v>
      </c>
      <c r="Y167" s="23">
        <f t="shared" si="58"/>
        <v>0</v>
      </c>
      <c r="Z167" s="54"/>
      <c r="AA167" s="34">
        <f t="shared" si="59"/>
        <v>1942.3129080199164</v>
      </c>
      <c r="AB167" s="34">
        <f t="shared" si="60"/>
        <v>-1942.3129080199164</v>
      </c>
      <c r="AD167" s="34">
        <f t="shared" si="61"/>
        <v>0</v>
      </c>
      <c r="AE167" s="34">
        <f t="shared" si="62"/>
        <v>0</v>
      </c>
    </row>
    <row r="168" spans="1:31" x14ac:dyDescent="0.25">
      <c r="A168" s="88">
        <f t="shared" si="63"/>
        <v>42336</v>
      </c>
      <c r="B168" s="19"/>
      <c r="C168" s="22">
        <f t="shared" si="64"/>
        <v>170962.07225763705</v>
      </c>
      <c r="D168" s="21">
        <f t="shared" si="32"/>
        <v>5.208333333333333E-3</v>
      </c>
      <c r="E168" s="22">
        <f t="shared" si="65"/>
        <v>890.42745967519295</v>
      </c>
      <c r="F168" s="22">
        <f t="shared" si="66"/>
        <v>171852.49971731222</v>
      </c>
      <c r="G168" s="22"/>
      <c r="H168" s="22">
        <f t="shared" si="68"/>
        <v>0</v>
      </c>
      <c r="I168" s="23">
        <f t="shared" si="69"/>
        <v>0</v>
      </c>
      <c r="K168" s="34">
        <f t="shared" si="44"/>
        <v>890.42745967519295</v>
      </c>
      <c r="L168" s="34">
        <f t="shared" si="45"/>
        <v>-890.42745967519295</v>
      </c>
      <c r="N168" s="34">
        <f t="shared" si="46"/>
        <v>0</v>
      </c>
      <c r="O168" s="34">
        <f t="shared" si="47"/>
        <v>0</v>
      </c>
      <c r="Q168" s="88">
        <f t="shared" si="53"/>
        <v>44193</v>
      </c>
      <c r="R168" s="19"/>
      <c r="S168" s="20">
        <f t="shared" si="54"/>
        <v>374866.39124784392</v>
      </c>
      <c r="T168" s="21">
        <f t="shared" si="67"/>
        <v>5.208333333333333E-3</v>
      </c>
      <c r="U168" s="22">
        <f t="shared" si="55"/>
        <v>1952.4291210825204</v>
      </c>
      <c r="V168" s="22">
        <f t="shared" si="56"/>
        <v>376818.82036892645</v>
      </c>
      <c r="W168" s="22"/>
      <c r="X168" s="22">
        <f t="shared" si="57"/>
        <v>0</v>
      </c>
      <c r="Y168" s="23">
        <f t="shared" si="58"/>
        <v>0</v>
      </c>
      <c r="Z168" s="54"/>
      <c r="AA168" s="34">
        <f t="shared" si="59"/>
        <v>1952.4291210825204</v>
      </c>
      <c r="AB168" s="34">
        <f t="shared" si="60"/>
        <v>-1952.4291210825204</v>
      </c>
      <c r="AD168" s="34">
        <f t="shared" si="61"/>
        <v>0</v>
      </c>
      <c r="AE168" s="34">
        <f t="shared" si="62"/>
        <v>0</v>
      </c>
    </row>
    <row r="169" spans="1:31" x14ac:dyDescent="0.25">
      <c r="A169" s="88">
        <f t="shared" si="63"/>
        <v>42366</v>
      </c>
      <c r="B169" s="19"/>
      <c r="C169" s="22">
        <f t="shared" si="64"/>
        <v>171852.49971731222</v>
      </c>
      <c r="D169" s="21">
        <f t="shared" si="32"/>
        <v>5.208333333333333E-3</v>
      </c>
      <c r="E169" s="22">
        <f t="shared" si="65"/>
        <v>895.06510269433443</v>
      </c>
      <c r="F169" s="22">
        <f t="shared" si="66"/>
        <v>172747.56482000655</v>
      </c>
      <c r="G169" s="22"/>
      <c r="H169" s="22">
        <f t="shared" si="68"/>
        <v>0</v>
      </c>
      <c r="I169" s="23">
        <f t="shared" si="69"/>
        <v>0</v>
      </c>
      <c r="K169" s="34">
        <f t="shared" si="44"/>
        <v>895.06510269433443</v>
      </c>
      <c r="L169" s="34">
        <f t="shared" si="45"/>
        <v>-895.06510269433443</v>
      </c>
      <c r="N169" s="34">
        <f t="shared" si="46"/>
        <v>0</v>
      </c>
      <c r="O169" s="34">
        <f t="shared" si="47"/>
        <v>0</v>
      </c>
      <c r="Q169" s="88">
        <f t="shared" si="53"/>
        <v>44224</v>
      </c>
      <c r="R169" s="19"/>
      <c r="S169" s="20">
        <f t="shared" si="54"/>
        <v>376818.82036892645</v>
      </c>
      <c r="T169" s="21">
        <f t="shared" si="67"/>
        <v>5.208333333333333E-3</v>
      </c>
      <c r="U169" s="22">
        <f t="shared" si="55"/>
        <v>1962.5980227548253</v>
      </c>
      <c r="V169" s="22">
        <f t="shared" si="56"/>
        <v>378781.41839168128</v>
      </c>
      <c r="W169" s="22"/>
      <c r="X169" s="22">
        <f t="shared" si="57"/>
        <v>0</v>
      </c>
      <c r="Y169" s="23">
        <f t="shared" si="58"/>
        <v>0</v>
      </c>
      <c r="Z169" s="54"/>
      <c r="AA169" s="34">
        <f t="shared" si="59"/>
        <v>1962.5980227548253</v>
      </c>
      <c r="AB169" s="34">
        <f t="shared" si="60"/>
        <v>-1962.5980227548253</v>
      </c>
      <c r="AD169" s="34">
        <f t="shared" si="61"/>
        <v>0</v>
      </c>
      <c r="AE169" s="34">
        <f t="shared" si="62"/>
        <v>0</v>
      </c>
    </row>
    <row r="170" spans="1:31" x14ac:dyDescent="0.25">
      <c r="A170" s="88">
        <f t="shared" si="63"/>
        <v>42397</v>
      </c>
      <c r="B170" s="19"/>
      <c r="C170" s="22">
        <f t="shared" si="64"/>
        <v>172747.56482000655</v>
      </c>
      <c r="D170" s="21">
        <f t="shared" si="32"/>
        <v>5.208333333333333E-3</v>
      </c>
      <c r="E170" s="22">
        <f t="shared" si="65"/>
        <v>899.72690010420069</v>
      </c>
      <c r="F170" s="22">
        <f t="shared" si="66"/>
        <v>173647.29172011075</v>
      </c>
      <c r="G170" s="22"/>
      <c r="H170" s="22">
        <f t="shared" si="68"/>
        <v>0</v>
      </c>
      <c r="I170" s="23">
        <f t="shared" si="69"/>
        <v>0</v>
      </c>
      <c r="K170" s="34">
        <f t="shared" si="44"/>
        <v>899.72690010420069</v>
      </c>
      <c r="L170" s="34">
        <f t="shared" si="45"/>
        <v>-899.72690010420069</v>
      </c>
      <c r="N170" s="34">
        <f t="shared" si="46"/>
        <v>0</v>
      </c>
      <c r="O170" s="34">
        <f t="shared" si="47"/>
        <v>0</v>
      </c>
      <c r="Q170" s="88">
        <f t="shared" si="53"/>
        <v>44255</v>
      </c>
      <c r="R170" s="19"/>
      <c r="S170" s="20">
        <f t="shared" si="54"/>
        <v>378781.41839168128</v>
      </c>
      <c r="T170" s="21">
        <f t="shared" si="67"/>
        <v>5.208333333333333E-3</v>
      </c>
      <c r="U170" s="22">
        <f t="shared" si="55"/>
        <v>1972.8198874566733</v>
      </c>
      <c r="V170" s="22">
        <f t="shared" si="56"/>
        <v>380754.23827913794</v>
      </c>
      <c r="W170" s="22"/>
      <c r="X170" s="22">
        <f t="shared" si="57"/>
        <v>0</v>
      </c>
      <c r="Y170" s="23">
        <f t="shared" si="58"/>
        <v>0</v>
      </c>
      <c r="Z170" s="54"/>
      <c r="AA170" s="34">
        <f t="shared" si="59"/>
        <v>1972.8198874566733</v>
      </c>
      <c r="AB170" s="34">
        <f t="shared" si="60"/>
        <v>-1972.8198874566733</v>
      </c>
      <c r="AD170" s="34">
        <f t="shared" si="61"/>
        <v>0</v>
      </c>
      <c r="AE170" s="34">
        <f t="shared" si="62"/>
        <v>0</v>
      </c>
    </row>
    <row r="171" spans="1:31" x14ac:dyDescent="0.25">
      <c r="A171" s="88">
        <f t="shared" si="63"/>
        <v>42428</v>
      </c>
      <c r="B171" s="19"/>
      <c r="C171" s="22">
        <f t="shared" si="64"/>
        <v>173647.29172011075</v>
      </c>
      <c r="D171" s="21">
        <f t="shared" si="32"/>
        <v>5.208333333333333E-3</v>
      </c>
      <c r="E171" s="22">
        <f t="shared" si="65"/>
        <v>904.41297770891015</v>
      </c>
      <c r="F171" s="22">
        <f t="shared" si="66"/>
        <v>174551.70469781966</v>
      </c>
      <c r="G171" s="22"/>
      <c r="H171" s="22">
        <f t="shared" si="68"/>
        <v>0</v>
      </c>
      <c r="I171" s="23">
        <f t="shared" si="69"/>
        <v>0</v>
      </c>
      <c r="K171" s="34">
        <f t="shared" si="44"/>
        <v>904.41297770891015</v>
      </c>
      <c r="L171" s="34">
        <f t="shared" si="45"/>
        <v>-904.41297770891015</v>
      </c>
      <c r="N171" s="34">
        <f t="shared" si="46"/>
        <v>0</v>
      </c>
      <c r="O171" s="34">
        <f t="shared" si="47"/>
        <v>0</v>
      </c>
      <c r="Q171" s="88">
        <f t="shared" si="53"/>
        <v>44283</v>
      </c>
      <c r="R171" s="19"/>
      <c r="S171" s="20">
        <f t="shared" si="54"/>
        <v>380754.23827913794</v>
      </c>
      <c r="T171" s="21">
        <f t="shared" si="67"/>
        <v>5.208333333333333E-3</v>
      </c>
      <c r="U171" s="22">
        <f t="shared" si="55"/>
        <v>1983.0949910371767</v>
      </c>
      <c r="V171" s="22">
        <f t="shared" si="56"/>
        <v>382737.33327017509</v>
      </c>
      <c r="W171" s="22"/>
      <c r="X171" s="22">
        <f t="shared" si="57"/>
        <v>0</v>
      </c>
      <c r="Y171" s="23">
        <f t="shared" si="58"/>
        <v>0</v>
      </c>
      <c r="Z171" s="54"/>
      <c r="AA171" s="34">
        <f t="shared" si="59"/>
        <v>1983.0949910371767</v>
      </c>
      <c r="AB171" s="34">
        <f t="shared" si="60"/>
        <v>-1983.0949910371767</v>
      </c>
      <c r="AD171" s="34">
        <f t="shared" si="61"/>
        <v>0</v>
      </c>
      <c r="AE171" s="34">
        <f t="shared" si="62"/>
        <v>0</v>
      </c>
    </row>
    <row r="172" spans="1:31" x14ac:dyDescent="0.25">
      <c r="A172" s="88">
        <f t="shared" si="63"/>
        <v>42457</v>
      </c>
      <c r="B172" s="19"/>
      <c r="C172" s="22">
        <f t="shared" si="64"/>
        <v>174551.70469781966</v>
      </c>
      <c r="D172" s="21">
        <f t="shared" si="32"/>
        <v>5.208333333333333E-3</v>
      </c>
      <c r="E172" s="22">
        <f t="shared" si="65"/>
        <v>909.12346196781073</v>
      </c>
      <c r="F172" s="22">
        <f t="shared" si="66"/>
        <v>175460.82815978746</v>
      </c>
      <c r="G172" s="22"/>
      <c r="H172" s="22">
        <f t="shared" si="68"/>
        <v>0</v>
      </c>
      <c r="I172" s="23">
        <f t="shared" si="69"/>
        <v>0</v>
      </c>
      <c r="K172" s="34">
        <f t="shared" si="44"/>
        <v>909.12346196781073</v>
      </c>
      <c r="L172" s="34">
        <f t="shared" si="45"/>
        <v>-909.12346196781073</v>
      </c>
      <c r="N172" s="34">
        <f t="shared" si="46"/>
        <v>0</v>
      </c>
      <c r="O172" s="34">
        <f t="shared" si="47"/>
        <v>0</v>
      </c>
      <c r="Q172" s="88">
        <f t="shared" si="53"/>
        <v>44314</v>
      </c>
      <c r="R172" s="19"/>
      <c r="S172" s="20">
        <f t="shared" si="54"/>
        <v>382737.33327017509</v>
      </c>
      <c r="T172" s="21">
        <f t="shared" si="67"/>
        <v>5.208333333333333E-3</v>
      </c>
      <c r="U172" s="22">
        <f t="shared" si="55"/>
        <v>1993.4236107821619</v>
      </c>
      <c r="V172" s="22">
        <f t="shared" si="56"/>
        <v>384730.75688095723</v>
      </c>
      <c r="W172" s="22"/>
      <c r="X172" s="22">
        <f t="shared" si="57"/>
        <v>0</v>
      </c>
      <c r="Y172" s="23">
        <f t="shared" si="58"/>
        <v>0</v>
      </c>
      <c r="Z172" s="54"/>
      <c r="AA172" s="34">
        <f t="shared" si="59"/>
        <v>1993.4236107821619</v>
      </c>
      <c r="AB172" s="34">
        <f t="shared" si="60"/>
        <v>-1993.4236107821619</v>
      </c>
      <c r="AD172" s="34">
        <f t="shared" si="61"/>
        <v>0</v>
      </c>
      <c r="AE172" s="34">
        <f t="shared" si="62"/>
        <v>0</v>
      </c>
    </row>
    <row r="173" spans="1:31" x14ac:dyDescent="0.25">
      <c r="A173" s="88">
        <f t="shared" si="63"/>
        <v>42488</v>
      </c>
      <c r="B173" s="19"/>
      <c r="C173" s="22">
        <f t="shared" si="64"/>
        <v>175460.82815978746</v>
      </c>
      <c r="D173" s="21">
        <f t="shared" si="32"/>
        <v>5.208333333333333E-3</v>
      </c>
      <c r="E173" s="22">
        <f t="shared" si="65"/>
        <v>913.85847999889302</v>
      </c>
      <c r="F173" s="22">
        <f t="shared" si="66"/>
        <v>176374.68663978635</v>
      </c>
      <c r="G173" s="22"/>
      <c r="H173" s="22">
        <f t="shared" si="68"/>
        <v>0</v>
      </c>
      <c r="I173" s="23">
        <f t="shared" si="69"/>
        <v>0</v>
      </c>
      <c r="K173" s="34">
        <f t="shared" si="44"/>
        <v>913.85847999889302</v>
      </c>
      <c r="L173" s="34">
        <f t="shared" si="45"/>
        <v>-913.85847999889302</v>
      </c>
      <c r="N173" s="34">
        <f t="shared" si="46"/>
        <v>0</v>
      </c>
      <c r="O173" s="34">
        <f t="shared" si="47"/>
        <v>0</v>
      </c>
      <c r="Q173" s="88">
        <f t="shared" si="53"/>
        <v>44344</v>
      </c>
      <c r="R173" s="19"/>
      <c r="S173" s="20">
        <f t="shared" si="54"/>
        <v>384730.75688095723</v>
      </c>
      <c r="T173" s="21">
        <f t="shared" si="67"/>
        <v>5.208333333333333E-3</v>
      </c>
      <c r="U173" s="22">
        <f t="shared" si="55"/>
        <v>2003.8060254216521</v>
      </c>
      <c r="V173" s="22">
        <f t="shared" si="56"/>
        <v>386734.56290637888</v>
      </c>
      <c r="W173" s="22"/>
      <c r="X173" s="22">
        <f t="shared" si="57"/>
        <v>0</v>
      </c>
      <c r="Y173" s="23">
        <f t="shared" si="58"/>
        <v>0</v>
      </c>
      <c r="Z173" s="54"/>
      <c r="AA173" s="34">
        <f t="shared" si="59"/>
        <v>2003.8060254216521</v>
      </c>
      <c r="AB173" s="34">
        <f t="shared" si="60"/>
        <v>-2003.8060254216521</v>
      </c>
      <c r="AD173" s="34">
        <f t="shared" si="61"/>
        <v>0</v>
      </c>
      <c r="AE173" s="34">
        <f t="shared" si="62"/>
        <v>0</v>
      </c>
    </row>
    <row r="174" spans="1:31" x14ac:dyDescent="0.25">
      <c r="A174" s="88">
        <f t="shared" si="63"/>
        <v>42518</v>
      </c>
      <c r="B174" s="19"/>
      <c r="C174" s="22">
        <f t="shared" si="64"/>
        <v>176374.68663978635</v>
      </c>
      <c r="D174" s="21">
        <f t="shared" si="32"/>
        <v>5.208333333333333E-3</v>
      </c>
      <c r="E174" s="22">
        <f t="shared" si="65"/>
        <v>918.61815958222053</v>
      </c>
      <c r="F174" s="22">
        <f t="shared" si="66"/>
        <v>177293.30479936858</v>
      </c>
      <c r="G174" s="22"/>
      <c r="H174" s="22">
        <f t="shared" si="68"/>
        <v>0</v>
      </c>
      <c r="I174" s="23">
        <f t="shared" si="69"/>
        <v>0</v>
      </c>
      <c r="K174" s="34">
        <f t="shared" si="44"/>
        <v>918.61815958222053</v>
      </c>
      <c r="L174" s="34">
        <f t="shared" si="45"/>
        <v>-918.61815958222053</v>
      </c>
      <c r="N174" s="34">
        <f t="shared" si="46"/>
        <v>0</v>
      </c>
      <c r="O174" s="34">
        <f t="shared" si="47"/>
        <v>0</v>
      </c>
      <c r="Q174" s="88">
        <f t="shared" si="53"/>
        <v>44375</v>
      </c>
      <c r="R174" s="19"/>
      <c r="S174" s="20">
        <f t="shared" si="54"/>
        <v>386734.56290637888</v>
      </c>
      <c r="T174" s="21">
        <f t="shared" si="67"/>
        <v>5.208333333333333E-3</v>
      </c>
      <c r="U174" s="22">
        <f t="shared" si="55"/>
        <v>2014.24251513739</v>
      </c>
      <c r="V174" s="22">
        <f t="shared" si="56"/>
        <v>388748.8054215163</v>
      </c>
      <c r="W174" s="22"/>
      <c r="X174" s="22">
        <f t="shared" si="57"/>
        <v>0</v>
      </c>
      <c r="Y174" s="23">
        <f t="shared" si="58"/>
        <v>0</v>
      </c>
      <c r="Z174" s="54"/>
      <c r="AA174" s="34">
        <f t="shared" si="59"/>
        <v>2014.24251513739</v>
      </c>
      <c r="AB174" s="34">
        <f t="shared" si="60"/>
        <v>-2014.24251513739</v>
      </c>
      <c r="AD174" s="34">
        <f t="shared" si="61"/>
        <v>0</v>
      </c>
      <c r="AE174" s="34">
        <f t="shared" si="62"/>
        <v>0</v>
      </c>
    </row>
    <row r="175" spans="1:31" x14ac:dyDescent="0.25">
      <c r="A175" s="88">
        <f t="shared" si="63"/>
        <v>42549</v>
      </c>
      <c r="B175" s="19"/>
      <c r="C175" s="22">
        <f t="shared" si="64"/>
        <v>177293.30479936858</v>
      </c>
      <c r="D175" s="21">
        <f t="shared" si="32"/>
        <v>5.208333333333333E-3</v>
      </c>
      <c r="E175" s="22">
        <f t="shared" si="65"/>
        <v>923.40262916337792</v>
      </c>
      <c r="F175" s="22">
        <f t="shared" si="66"/>
        <v>178216.70742853195</v>
      </c>
      <c r="G175" s="22"/>
      <c r="H175" s="22">
        <f t="shared" si="68"/>
        <v>0</v>
      </c>
      <c r="I175" s="23">
        <f t="shared" si="69"/>
        <v>0</v>
      </c>
      <c r="K175" s="34">
        <f t="shared" si="44"/>
        <v>923.40262916337792</v>
      </c>
      <c r="L175" s="34">
        <f t="shared" si="45"/>
        <v>-923.40262916337792</v>
      </c>
      <c r="N175" s="34">
        <f t="shared" si="46"/>
        <v>0</v>
      </c>
      <c r="O175" s="34">
        <f t="shared" si="47"/>
        <v>0</v>
      </c>
      <c r="Q175" s="88">
        <f t="shared" si="53"/>
        <v>44405</v>
      </c>
      <c r="R175" s="19"/>
      <c r="S175" s="20">
        <f t="shared" si="54"/>
        <v>388748.8054215163</v>
      </c>
      <c r="T175" s="21">
        <f t="shared" si="67"/>
        <v>5.208333333333333E-3</v>
      </c>
      <c r="U175" s="22">
        <f t="shared" si="55"/>
        <v>2024.7333615703974</v>
      </c>
      <c r="V175" s="22">
        <f t="shared" si="56"/>
        <v>390773.5387830867</v>
      </c>
      <c r="W175" s="22"/>
      <c r="X175" s="22">
        <f t="shared" si="57"/>
        <v>0</v>
      </c>
      <c r="Y175" s="23">
        <f t="shared" si="58"/>
        <v>0</v>
      </c>
      <c r="Z175" s="54"/>
      <c r="AA175" s="34">
        <f t="shared" si="59"/>
        <v>2024.7333615703974</v>
      </c>
      <c r="AB175" s="34">
        <f t="shared" si="60"/>
        <v>-2024.7333615703974</v>
      </c>
      <c r="AD175" s="34">
        <f t="shared" si="61"/>
        <v>0</v>
      </c>
      <c r="AE175" s="34">
        <f t="shared" si="62"/>
        <v>0</v>
      </c>
    </row>
    <row r="176" spans="1:31" x14ac:dyDescent="0.25">
      <c r="A176" s="88">
        <f t="shared" si="63"/>
        <v>42579</v>
      </c>
      <c r="B176" s="19"/>
      <c r="C176" s="22">
        <f t="shared" si="64"/>
        <v>178216.70742853195</v>
      </c>
      <c r="D176" s="21">
        <f t="shared" si="32"/>
        <v>5.208333333333333E-3</v>
      </c>
      <c r="E176" s="22">
        <f t="shared" si="65"/>
        <v>928.21201785693722</v>
      </c>
      <c r="F176" s="22">
        <f t="shared" si="66"/>
        <v>179144.9194463889</v>
      </c>
      <c r="G176" s="22"/>
      <c r="H176" s="22">
        <f t="shared" si="68"/>
        <v>0</v>
      </c>
      <c r="I176" s="23">
        <f t="shared" si="69"/>
        <v>0</v>
      </c>
      <c r="K176" s="34">
        <f t="shared" ref="K176:K239" si="70">E176</f>
        <v>928.21201785693722</v>
      </c>
      <c r="L176" s="34">
        <f t="shared" ref="L176:L239" si="71">-K176</f>
        <v>-928.21201785693722</v>
      </c>
      <c r="N176" s="34">
        <f t="shared" ref="N176:N239" si="72">-H176</f>
        <v>0</v>
      </c>
      <c r="O176" s="34">
        <f t="shared" ref="O176:O239" si="73">-N176</f>
        <v>0</v>
      </c>
      <c r="Q176" s="88">
        <f t="shared" si="53"/>
        <v>44436</v>
      </c>
      <c r="R176" s="19"/>
      <c r="S176" s="20">
        <f t="shared" si="54"/>
        <v>390773.5387830867</v>
      </c>
      <c r="T176" s="21">
        <f t="shared" si="67"/>
        <v>5.208333333333333E-3</v>
      </c>
      <c r="U176" s="22">
        <f t="shared" si="55"/>
        <v>2035.2788478285765</v>
      </c>
      <c r="V176" s="22">
        <f t="shared" si="56"/>
        <v>392808.81763091526</v>
      </c>
      <c r="W176" s="22"/>
      <c r="X176" s="22">
        <f t="shared" si="57"/>
        <v>0</v>
      </c>
      <c r="Y176" s="23">
        <f t="shared" si="58"/>
        <v>0</v>
      </c>
      <c r="Z176" s="54"/>
      <c r="AA176" s="34">
        <f t="shared" si="59"/>
        <v>2035.2788478285765</v>
      </c>
      <c r="AB176" s="34">
        <f t="shared" si="60"/>
        <v>-2035.2788478285765</v>
      </c>
      <c r="AD176" s="34">
        <f t="shared" si="61"/>
        <v>0</v>
      </c>
      <c r="AE176" s="34">
        <f t="shared" si="62"/>
        <v>0</v>
      </c>
    </row>
    <row r="177" spans="1:31" x14ac:dyDescent="0.25">
      <c r="A177" s="88">
        <f t="shared" si="63"/>
        <v>42610</v>
      </c>
      <c r="B177" s="19"/>
      <c r="C177" s="22">
        <f t="shared" si="64"/>
        <v>179144.9194463889</v>
      </c>
      <c r="D177" s="21">
        <f t="shared" si="32"/>
        <v>5.208333333333333E-3</v>
      </c>
      <c r="E177" s="22">
        <f t="shared" si="65"/>
        <v>933.04645544994219</v>
      </c>
      <c r="F177" s="22">
        <f t="shared" si="66"/>
        <v>180077.96590183885</v>
      </c>
      <c r="G177" s="22"/>
      <c r="H177" s="22">
        <f t="shared" si="68"/>
        <v>0</v>
      </c>
      <c r="I177" s="23">
        <f t="shared" si="69"/>
        <v>0</v>
      </c>
      <c r="K177" s="34">
        <f t="shared" si="70"/>
        <v>933.04645544994219</v>
      </c>
      <c r="L177" s="34">
        <f t="shared" si="71"/>
        <v>-933.04645544994219</v>
      </c>
      <c r="N177" s="34">
        <f t="shared" si="72"/>
        <v>0</v>
      </c>
      <c r="O177" s="34">
        <f t="shared" si="73"/>
        <v>0</v>
      </c>
      <c r="Q177" s="88">
        <f t="shared" si="53"/>
        <v>44467</v>
      </c>
      <c r="R177" s="19"/>
      <c r="S177" s="20">
        <f t="shared" si="54"/>
        <v>392808.81763091526</v>
      </c>
      <c r="T177" s="21">
        <f t="shared" si="67"/>
        <v>5.208333333333333E-3</v>
      </c>
      <c r="U177" s="22">
        <f t="shared" si="55"/>
        <v>2045.8792584943503</v>
      </c>
      <c r="V177" s="22">
        <f t="shared" si="56"/>
        <v>394854.69688940962</v>
      </c>
      <c r="W177" s="22"/>
      <c r="X177" s="22">
        <f t="shared" si="57"/>
        <v>0</v>
      </c>
      <c r="Y177" s="23">
        <f t="shared" si="58"/>
        <v>0</v>
      </c>
      <c r="Z177" s="54"/>
      <c r="AA177" s="34">
        <f t="shared" si="59"/>
        <v>2045.8792584943503</v>
      </c>
      <c r="AB177" s="34">
        <f t="shared" si="60"/>
        <v>-2045.8792584943503</v>
      </c>
      <c r="AD177" s="34">
        <f t="shared" si="61"/>
        <v>0</v>
      </c>
      <c r="AE177" s="34">
        <f t="shared" si="62"/>
        <v>0</v>
      </c>
    </row>
    <row r="178" spans="1:31" x14ac:dyDescent="0.25">
      <c r="A178" s="88">
        <f t="shared" ref="A178:A241" si="74">EDATE(A177,1)</f>
        <v>42641</v>
      </c>
      <c r="B178" s="19"/>
      <c r="C178" s="22">
        <f t="shared" ref="C178:C241" si="75">F177</f>
        <v>180077.96590183885</v>
      </c>
      <c r="D178" s="21">
        <f t="shared" si="32"/>
        <v>5.208333333333333E-3</v>
      </c>
      <c r="E178" s="22">
        <f t="shared" ref="E178:E241" si="76">C178*D178</f>
        <v>937.90607240541067</v>
      </c>
      <c r="F178" s="22">
        <f t="shared" ref="F178:F241" si="77">E178+C178</f>
        <v>181015.87197424425</v>
      </c>
      <c r="G178" s="22"/>
      <c r="H178" s="22">
        <f t="shared" si="68"/>
        <v>0</v>
      </c>
      <c r="I178" s="23">
        <f t="shared" si="69"/>
        <v>0</v>
      </c>
      <c r="K178" s="34">
        <f t="shared" si="70"/>
        <v>937.90607240541067</v>
      </c>
      <c r="L178" s="34">
        <f t="shared" si="71"/>
        <v>-937.90607240541067</v>
      </c>
      <c r="N178" s="34">
        <f t="shared" si="72"/>
        <v>0</v>
      </c>
      <c r="O178" s="34">
        <f t="shared" si="73"/>
        <v>0</v>
      </c>
      <c r="Q178" s="88">
        <f t="shared" si="53"/>
        <v>44497</v>
      </c>
      <c r="R178" s="19"/>
      <c r="S178" s="20">
        <f t="shared" si="54"/>
        <v>394854.69688940962</v>
      </c>
      <c r="T178" s="21">
        <f t="shared" si="67"/>
        <v>5.208333333333333E-3</v>
      </c>
      <c r="U178" s="22">
        <f t="shared" si="55"/>
        <v>2056.5348796323415</v>
      </c>
      <c r="V178" s="22">
        <f t="shared" si="56"/>
        <v>396911.23176904197</v>
      </c>
      <c r="W178" s="22"/>
      <c r="X178" s="22">
        <f t="shared" si="57"/>
        <v>0</v>
      </c>
      <c r="Y178" s="23">
        <f t="shared" si="58"/>
        <v>0</v>
      </c>
      <c r="Z178" s="54"/>
      <c r="AA178" s="34">
        <f t="shared" si="59"/>
        <v>2056.5348796323415</v>
      </c>
      <c r="AB178" s="34">
        <f t="shared" si="60"/>
        <v>-2056.5348796323415</v>
      </c>
      <c r="AD178" s="34">
        <f t="shared" si="61"/>
        <v>0</v>
      </c>
      <c r="AE178" s="34">
        <f t="shared" si="62"/>
        <v>0</v>
      </c>
    </row>
    <row r="179" spans="1:31" x14ac:dyDescent="0.25">
      <c r="A179" s="88">
        <f t="shared" si="74"/>
        <v>42671</v>
      </c>
      <c r="B179" s="19"/>
      <c r="C179" s="22">
        <f t="shared" si="75"/>
        <v>181015.87197424425</v>
      </c>
      <c r="D179" s="21">
        <f t="shared" ref="D179:D242" si="78">$C$12/12</f>
        <v>5.208333333333333E-3</v>
      </c>
      <c r="E179" s="22">
        <f t="shared" si="76"/>
        <v>942.79099986585538</v>
      </c>
      <c r="F179" s="22">
        <f t="shared" si="77"/>
        <v>181958.66297411011</v>
      </c>
      <c r="G179" s="22"/>
      <c r="H179" s="22">
        <f t="shared" si="68"/>
        <v>0</v>
      </c>
      <c r="I179" s="23">
        <f t="shared" si="69"/>
        <v>0</v>
      </c>
      <c r="K179" s="34">
        <f t="shared" si="70"/>
        <v>942.79099986585538</v>
      </c>
      <c r="L179" s="34">
        <f t="shared" si="71"/>
        <v>-942.79099986585538</v>
      </c>
      <c r="N179" s="34">
        <f t="shared" si="72"/>
        <v>0</v>
      </c>
      <c r="O179" s="34">
        <f t="shared" si="73"/>
        <v>0</v>
      </c>
      <c r="Q179" s="88">
        <f t="shared" si="53"/>
        <v>44528</v>
      </c>
      <c r="R179" s="19"/>
      <c r="S179" s="20">
        <f t="shared" si="54"/>
        <v>396911.23176904197</v>
      </c>
      <c r="T179" s="21">
        <f t="shared" si="67"/>
        <v>5.208333333333333E-3</v>
      </c>
      <c r="U179" s="22">
        <f t="shared" si="55"/>
        <v>2067.2459987970933</v>
      </c>
      <c r="V179" s="22">
        <f t="shared" si="56"/>
        <v>398978.47776783904</v>
      </c>
      <c r="W179" s="22"/>
      <c r="X179" s="22">
        <f t="shared" si="57"/>
        <v>0</v>
      </c>
      <c r="Y179" s="23">
        <f t="shared" si="58"/>
        <v>0</v>
      </c>
      <c r="Z179" s="54"/>
      <c r="AA179" s="34">
        <f t="shared" si="59"/>
        <v>2067.2459987970933</v>
      </c>
      <c r="AB179" s="34">
        <f t="shared" si="60"/>
        <v>-2067.2459987970933</v>
      </c>
      <c r="AD179" s="34">
        <f t="shared" si="61"/>
        <v>0</v>
      </c>
      <c r="AE179" s="34">
        <f t="shared" si="62"/>
        <v>0</v>
      </c>
    </row>
    <row r="180" spans="1:31" x14ac:dyDescent="0.25">
      <c r="A180" s="88">
        <f t="shared" si="74"/>
        <v>42702</v>
      </c>
      <c r="B180" s="19"/>
      <c r="C180" s="22">
        <f t="shared" si="75"/>
        <v>181958.66297411011</v>
      </c>
      <c r="D180" s="21">
        <f t="shared" si="78"/>
        <v>5.208333333333333E-3</v>
      </c>
      <c r="E180" s="22">
        <f t="shared" si="76"/>
        <v>947.70136965682343</v>
      </c>
      <c r="F180" s="22">
        <f t="shared" si="77"/>
        <v>182906.36434376694</v>
      </c>
      <c r="G180" s="22"/>
      <c r="H180" s="22">
        <f t="shared" si="68"/>
        <v>0</v>
      </c>
      <c r="I180" s="23">
        <f t="shared" si="69"/>
        <v>0</v>
      </c>
      <c r="K180" s="34">
        <f t="shared" si="70"/>
        <v>947.70136965682343</v>
      </c>
      <c r="L180" s="34">
        <f t="shared" si="71"/>
        <v>-947.70136965682343</v>
      </c>
      <c r="N180" s="34">
        <f t="shared" si="72"/>
        <v>0</v>
      </c>
      <c r="O180" s="34">
        <f t="shared" si="73"/>
        <v>0</v>
      </c>
      <c r="Q180" s="88">
        <f t="shared" si="53"/>
        <v>44558</v>
      </c>
      <c r="R180" s="19"/>
      <c r="S180" s="20">
        <f t="shared" si="54"/>
        <v>398978.47776783904</v>
      </c>
      <c r="T180" s="21">
        <f t="shared" si="67"/>
        <v>5.208333333333333E-3</v>
      </c>
      <c r="U180" s="22">
        <f t="shared" si="55"/>
        <v>2078.0129050408282</v>
      </c>
      <c r="V180" s="22">
        <f t="shared" si="56"/>
        <v>401056.49067287985</v>
      </c>
      <c r="W180" s="22"/>
      <c r="X180" s="22">
        <f t="shared" si="57"/>
        <v>0</v>
      </c>
      <c r="Y180" s="23">
        <f t="shared" si="58"/>
        <v>0</v>
      </c>
      <c r="Z180" s="54"/>
      <c r="AA180" s="34">
        <f t="shared" si="59"/>
        <v>2078.0129050408282</v>
      </c>
      <c r="AB180" s="34">
        <f t="shared" si="60"/>
        <v>-2078.0129050408282</v>
      </c>
      <c r="AD180" s="34">
        <f t="shared" si="61"/>
        <v>0</v>
      </c>
      <c r="AE180" s="34">
        <f t="shared" si="62"/>
        <v>0</v>
      </c>
    </row>
    <row r="181" spans="1:31" x14ac:dyDescent="0.25">
      <c r="A181" s="88">
        <f t="shared" si="74"/>
        <v>42732</v>
      </c>
      <c r="B181" s="19"/>
      <c r="C181" s="22">
        <f t="shared" si="75"/>
        <v>182906.36434376694</v>
      </c>
      <c r="D181" s="21">
        <f t="shared" si="78"/>
        <v>5.208333333333333E-3</v>
      </c>
      <c r="E181" s="22">
        <f t="shared" si="76"/>
        <v>952.63731429045276</v>
      </c>
      <c r="F181" s="22">
        <f t="shared" si="77"/>
        <v>183859.00165805739</v>
      </c>
      <c r="G181" s="22"/>
      <c r="H181" s="22">
        <f t="shared" si="68"/>
        <v>0</v>
      </c>
      <c r="I181" s="23">
        <f t="shared" si="69"/>
        <v>0</v>
      </c>
      <c r="K181" s="34">
        <f t="shared" si="70"/>
        <v>952.63731429045276</v>
      </c>
      <c r="L181" s="34">
        <f t="shared" si="71"/>
        <v>-952.63731429045276</v>
      </c>
      <c r="N181" s="34">
        <f t="shared" si="72"/>
        <v>0</v>
      </c>
      <c r="O181" s="34">
        <f t="shared" si="73"/>
        <v>0</v>
      </c>
      <c r="Q181" s="88">
        <f t="shared" si="53"/>
        <v>44589</v>
      </c>
      <c r="R181" s="19"/>
      <c r="S181" s="20">
        <f t="shared" si="54"/>
        <v>401056.49067287985</v>
      </c>
      <c r="T181" s="21">
        <f t="shared" si="67"/>
        <v>5.208333333333333E-3</v>
      </c>
      <c r="U181" s="22">
        <f t="shared" si="55"/>
        <v>2088.8358889212491</v>
      </c>
      <c r="V181" s="22">
        <f t="shared" si="56"/>
        <v>403145.32656180108</v>
      </c>
      <c r="W181" s="22"/>
      <c r="X181" s="22">
        <f t="shared" si="57"/>
        <v>0</v>
      </c>
      <c r="Y181" s="23">
        <f t="shared" si="58"/>
        <v>0</v>
      </c>
      <c r="Z181" s="54"/>
      <c r="AA181" s="34">
        <f t="shared" si="59"/>
        <v>2088.8358889212491</v>
      </c>
      <c r="AB181" s="34">
        <f t="shared" si="60"/>
        <v>-2088.8358889212491</v>
      </c>
      <c r="AD181" s="34">
        <f t="shared" si="61"/>
        <v>0</v>
      </c>
      <c r="AE181" s="34">
        <f t="shared" si="62"/>
        <v>0</v>
      </c>
    </row>
    <row r="182" spans="1:31" x14ac:dyDescent="0.25">
      <c r="A182" s="88">
        <f t="shared" si="74"/>
        <v>42763</v>
      </c>
      <c r="B182" s="19"/>
      <c r="C182" s="22">
        <f t="shared" si="75"/>
        <v>183859.00165805739</v>
      </c>
      <c r="D182" s="21">
        <f t="shared" si="78"/>
        <v>5.208333333333333E-3</v>
      </c>
      <c r="E182" s="22">
        <f t="shared" si="76"/>
        <v>957.59896696904889</v>
      </c>
      <c r="F182" s="22">
        <f t="shared" si="77"/>
        <v>184816.60062502645</v>
      </c>
      <c r="G182" s="22"/>
      <c r="H182" s="22">
        <f t="shared" si="68"/>
        <v>0</v>
      </c>
      <c r="I182" s="23">
        <f t="shared" si="69"/>
        <v>0</v>
      </c>
      <c r="K182" s="34">
        <f t="shared" si="70"/>
        <v>957.59896696904889</v>
      </c>
      <c r="L182" s="34">
        <f t="shared" si="71"/>
        <v>-957.59896696904889</v>
      </c>
      <c r="N182" s="34">
        <f t="shared" si="72"/>
        <v>0</v>
      </c>
      <c r="O182" s="34">
        <f t="shared" si="73"/>
        <v>0</v>
      </c>
      <c r="Q182" s="88">
        <f t="shared" si="53"/>
        <v>44620</v>
      </c>
      <c r="R182" s="19"/>
      <c r="S182" s="20">
        <f t="shared" si="54"/>
        <v>403145.32656180108</v>
      </c>
      <c r="T182" s="21">
        <f t="shared" si="67"/>
        <v>5.208333333333333E-3</v>
      </c>
      <c r="U182" s="22">
        <f t="shared" si="55"/>
        <v>2099.7152425093805</v>
      </c>
      <c r="V182" s="22">
        <f t="shared" si="56"/>
        <v>405245.04180431046</v>
      </c>
      <c r="W182" s="22"/>
      <c r="X182" s="22">
        <f t="shared" si="57"/>
        <v>0</v>
      </c>
      <c r="Y182" s="23">
        <f t="shared" si="58"/>
        <v>0</v>
      </c>
      <c r="Z182" s="54"/>
      <c r="AA182" s="34">
        <f t="shared" si="59"/>
        <v>2099.7152425093805</v>
      </c>
      <c r="AB182" s="34">
        <f t="shared" si="60"/>
        <v>-2099.7152425093805</v>
      </c>
      <c r="AD182" s="34">
        <f t="shared" si="61"/>
        <v>0</v>
      </c>
      <c r="AE182" s="34">
        <f t="shared" si="62"/>
        <v>0</v>
      </c>
    </row>
    <row r="183" spans="1:31" x14ac:dyDescent="0.25">
      <c r="A183" s="88">
        <f t="shared" si="74"/>
        <v>42794</v>
      </c>
      <c r="B183" s="19"/>
      <c r="C183" s="22">
        <f t="shared" si="75"/>
        <v>184816.60062502645</v>
      </c>
      <c r="D183" s="21">
        <f t="shared" si="78"/>
        <v>5.208333333333333E-3</v>
      </c>
      <c r="E183" s="22">
        <f t="shared" si="76"/>
        <v>962.58646158867941</v>
      </c>
      <c r="F183" s="22">
        <f t="shared" si="77"/>
        <v>185779.18708661513</v>
      </c>
      <c r="G183" s="22"/>
      <c r="H183" s="22">
        <f t="shared" si="68"/>
        <v>0</v>
      </c>
      <c r="I183" s="23">
        <f t="shared" si="69"/>
        <v>0</v>
      </c>
      <c r="K183" s="34">
        <f t="shared" si="70"/>
        <v>962.58646158867941</v>
      </c>
      <c r="L183" s="34">
        <f t="shared" si="71"/>
        <v>-962.58646158867941</v>
      </c>
      <c r="N183" s="34">
        <f t="shared" si="72"/>
        <v>0</v>
      </c>
      <c r="O183" s="34">
        <f t="shared" si="73"/>
        <v>0</v>
      </c>
      <c r="Q183" s="88">
        <f t="shared" si="53"/>
        <v>44648</v>
      </c>
      <c r="R183" s="19"/>
      <c r="S183" s="20">
        <f t="shared" si="54"/>
        <v>405245.04180431046</v>
      </c>
      <c r="T183" s="21">
        <f t="shared" si="67"/>
        <v>5.208333333333333E-3</v>
      </c>
      <c r="U183" s="22">
        <f t="shared" si="55"/>
        <v>2110.6512593974503</v>
      </c>
      <c r="V183" s="22">
        <f t="shared" si="56"/>
        <v>407355.69306370791</v>
      </c>
      <c r="W183" s="22"/>
      <c r="X183" s="22">
        <f t="shared" si="57"/>
        <v>0</v>
      </c>
      <c r="Y183" s="23">
        <f t="shared" si="58"/>
        <v>0</v>
      </c>
      <c r="Z183" s="54"/>
      <c r="AA183" s="34">
        <f t="shared" si="59"/>
        <v>2110.6512593974503</v>
      </c>
      <c r="AB183" s="34">
        <f t="shared" si="60"/>
        <v>-2110.6512593974503</v>
      </c>
      <c r="AD183" s="34">
        <f t="shared" si="61"/>
        <v>0</v>
      </c>
      <c r="AE183" s="34">
        <f t="shared" si="62"/>
        <v>0</v>
      </c>
    </row>
    <row r="184" spans="1:31" x14ac:dyDescent="0.25">
      <c r="A184" s="88">
        <f t="shared" si="74"/>
        <v>42822</v>
      </c>
      <c r="B184" s="19"/>
      <c r="C184" s="22">
        <f t="shared" si="75"/>
        <v>185779.18708661513</v>
      </c>
      <c r="D184" s="21">
        <f t="shared" si="78"/>
        <v>5.208333333333333E-3</v>
      </c>
      <c r="E184" s="22">
        <f t="shared" si="76"/>
        <v>967.59993274278713</v>
      </c>
      <c r="F184" s="22">
        <f t="shared" si="77"/>
        <v>186746.78701935793</v>
      </c>
      <c r="G184" s="22"/>
      <c r="H184" s="22">
        <f t="shared" si="68"/>
        <v>0</v>
      </c>
      <c r="I184" s="23">
        <f t="shared" si="69"/>
        <v>0</v>
      </c>
      <c r="K184" s="34">
        <f t="shared" si="70"/>
        <v>967.59993274278713</v>
      </c>
      <c r="L184" s="34">
        <f t="shared" si="71"/>
        <v>-967.59993274278713</v>
      </c>
      <c r="N184" s="34">
        <f t="shared" si="72"/>
        <v>0</v>
      </c>
      <c r="O184" s="34">
        <f t="shared" si="73"/>
        <v>0</v>
      </c>
      <c r="Q184" s="88">
        <f t="shared" si="53"/>
        <v>44679</v>
      </c>
      <c r="R184" s="19"/>
      <c r="S184" s="20">
        <f t="shared" si="54"/>
        <v>407355.69306370791</v>
      </c>
      <c r="T184" s="21">
        <f t="shared" si="67"/>
        <v>5.208333333333333E-3</v>
      </c>
      <c r="U184" s="22">
        <f t="shared" si="55"/>
        <v>2121.6442347068119</v>
      </c>
      <c r="V184" s="22">
        <f t="shared" si="56"/>
        <v>409477.33729841473</v>
      </c>
      <c r="W184" s="22"/>
      <c r="X184" s="22">
        <f t="shared" si="57"/>
        <v>0</v>
      </c>
      <c r="Y184" s="23">
        <f t="shared" si="58"/>
        <v>0</v>
      </c>
      <c r="Z184" s="54"/>
      <c r="AA184" s="34">
        <f t="shared" si="59"/>
        <v>2121.6442347068119</v>
      </c>
      <c r="AB184" s="34">
        <f t="shared" si="60"/>
        <v>-2121.6442347068119</v>
      </c>
      <c r="AD184" s="34">
        <f t="shared" si="61"/>
        <v>0</v>
      </c>
      <c r="AE184" s="34">
        <f t="shared" si="62"/>
        <v>0</v>
      </c>
    </row>
    <row r="185" spans="1:31" x14ac:dyDescent="0.25">
      <c r="A185" s="88">
        <f t="shared" si="74"/>
        <v>42853</v>
      </c>
      <c r="B185" s="19"/>
      <c r="C185" s="22">
        <f t="shared" si="75"/>
        <v>186746.78701935793</v>
      </c>
      <c r="D185" s="21">
        <f t="shared" si="78"/>
        <v>5.208333333333333E-3</v>
      </c>
      <c r="E185" s="22">
        <f t="shared" si="76"/>
        <v>972.63951572582255</v>
      </c>
      <c r="F185" s="22">
        <f t="shared" si="77"/>
        <v>187719.42653508374</v>
      </c>
      <c r="G185" s="22"/>
      <c r="H185" s="22">
        <f t="shared" si="68"/>
        <v>0</v>
      </c>
      <c r="I185" s="23">
        <f t="shared" si="69"/>
        <v>0</v>
      </c>
      <c r="K185" s="34">
        <f t="shared" si="70"/>
        <v>972.63951572582255</v>
      </c>
      <c r="L185" s="34">
        <f t="shared" si="71"/>
        <v>-972.63951572582255</v>
      </c>
      <c r="N185" s="34">
        <f t="shared" si="72"/>
        <v>0</v>
      </c>
      <c r="O185" s="34">
        <f t="shared" si="73"/>
        <v>0</v>
      </c>
      <c r="Q185" s="88">
        <f t="shared" si="53"/>
        <v>44709</v>
      </c>
      <c r="R185" s="19"/>
      <c r="S185" s="20">
        <f t="shared" si="54"/>
        <v>409477.33729841473</v>
      </c>
      <c r="T185" s="21">
        <f t="shared" si="67"/>
        <v>5.208333333333333E-3</v>
      </c>
      <c r="U185" s="22">
        <f t="shared" si="55"/>
        <v>2132.6944650959099</v>
      </c>
      <c r="V185" s="22">
        <f t="shared" si="56"/>
        <v>411610.03176351066</v>
      </c>
      <c r="W185" s="22"/>
      <c r="X185" s="22">
        <f t="shared" si="57"/>
        <v>0</v>
      </c>
      <c r="Y185" s="23">
        <f t="shared" si="58"/>
        <v>0</v>
      </c>
      <c r="Z185" s="54"/>
      <c r="AA185" s="34">
        <f t="shared" si="59"/>
        <v>2132.6944650959099</v>
      </c>
      <c r="AB185" s="34">
        <f t="shared" si="60"/>
        <v>-2132.6944650959099</v>
      </c>
      <c r="AD185" s="34">
        <f t="shared" si="61"/>
        <v>0</v>
      </c>
      <c r="AE185" s="34">
        <f t="shared" si="62"/>
        <v>0</v>
      </c>
    </row>
    <row r="186" spans="1:31" x14ac:dyDescent="0.25">
      <c r="A186" s="88">
        <f t="shared" si="74"/>
        <v>42883</v>
      </c>
      <c r="B186" s="19"/>
      <c r="C186" s="22">
        <f t="shared" si="75"/>
        <v>187719.42653508374</v>
      </c>
      <c r="D186" s="21">
        <f t="shared" si="78"/>
        <v>5.208333333333333E-3</v>
      </c>
      <c r="E186" s="22">
        <f t="shared" si="76"/>
        <v>977.70534653689447</v>
      </c>
      <c r="F186" s="22">
        <f t="shared" si="77"/>
        <v>188697.13188162062</v>
      </c>
      <c r="G186" s="22"/>
      <c r="H186" s="22">
        <f t="shared" si="68"/>
        <v>0</v>
      </c>
      <c r="I186" s="23">
        <f t="shared" si="69"/>
        <v>0</v>
      </c>
      <c r="K186" s="34">
        <f t="shared" si="70"/>
        <v>977.70534653689447</v>
      </c>
      <c r="L186" s="34">
        <f t="shared" si="71"/>
        <v>-977.70534653689447</v>
      </c>
      <c r="N186" s="34">
        <f t="shared" si="72"/>
        <v>0</v>
      </c>
      <c r="O186" s="34">
        <f t="shared" si="73"/>
        <v>0</v>
      </c>
      <c r="Q186" s="88">
        <f t="shared" si="53"/>
        <v>44740</v>
      </c>
      <c r="R186" s="19"/>
      <c r="S186" s="20">
        <f t="shared" si="54"/>
        <v>411610.03176351066</v>
      </c>
      <c r="T186" s="21">
        <f t="shared" si="67"/>
        <v>5.208333333333333E-3</v>
      </c>
      <c r="U186" s="22">
        <f t="shared" si="55"/>
        <v>2143.8022487682847</v>
      </c>
      <c r="V186" s="22">
        <f t="shared" si="56"/>
        <v>413753.83401227894</v>
      </c>
      <c r="W186" s="22"/>
      <c r="X186" s="22">
        <f t="shared" si="57"/>
        <v>0</v>
      </c>
      <c r="Y186" s="23">
        <f t="shared" si="58"/>
        <v>0</v>
      </c>
      <c r="Z186" s="54"/>
      <c r="AA186" s="34">
        <f t="shared" si="59"/>
        <v>2143.8022487682847</v>
      </c>
      <c r="AB186" s="34">
        <f t="shared" si="60"/>
        <v>-2143.8022487682847</v>
      </c>
      <c r="AD186" s="34">
        <f t="shared" si="61"/>
        <v>0</v>
      </c>
      <c r="AE186" s="34">
        <f t="shared" si="62"/>
        <v>0</v>
      </c>
    </row>
    <row r="187" spans="1:31" x14ac:dyDescent="0.25">
      <c r="A187" s="88">
        <f t="shared" si="74"/>
        <v>42914</v>
      </c>
      <c r="B187" s="19"/>
      <c r="C187" s="22">
        <f t="shared" si="75"/>
        <v>188697.13188162062</v>
      </c>
      <c r="D187" s="21">
        <f t="shared" si="78"/>
        <v>5.208333333333333E-3</v>
      </c>
      <c r="E187" s="22">
        <f t="shared" si="76"/>
        <v>982.79756188344072</v>
      </c>
      <c r="F187" s="22">
        <f t="shared" si="77"/>
        <v>189679.92944350405</v>
      </c>
      <c r="G187" s="22"/>
      <c r="H187" s="22">
        <f t="shared" si="68"/>
        <v>0</v>
      </c>
      <c r="I187" s="23">
        <f t="shared" si="69"/>
        <v>0</v>
      </c>
      <c r="K187" s="34">
        <f t="shared" si="70"/>
        <v>982.79756188344072</v>
      </c>
      <c r="L187" s="34">
        <f t="shared" si="71"/>
        <v>-982.79756188344072</v>
      </c>
      <c r="N187" s="34">
        <f t="shared" si="72"/>
        <v>0</v>
      </c>
      <c r="O187" s="34">
        <f t="shared" si="73"/>
        <v>0</v>
      </c>
      <c r="Q187" s="88">
        <f t="shared" si="53"/>
        <v>44770</v>
      </c>
      <c r="R187" s="19"/>
      <c r="S187" s="20">
        <f t="shared" si="54"/>
        <v>413753.83401227894</v>
      </c>
      <c r="T187" s="21">
        <f t="shared" si="67"/>
        <v>5.208333333333333E-3</v>
      </c>
      <c r="U187" s="22">
        <f t="shared" si="55"/>
        <v>2154.9678854806193</v>
      </c>
      <c r="V187" s="22">
        <f t="shared" si="56"/>
        <v>415908.80189775955</v>
      </c>
      <c r="W187" s="22"/>
      <c r="X187" s="22">
        <f t="shared" si="57"/>
        <v>0</v>
      </c>
      <c r="Y187" s="23">
        <f t="shared" si="58"/>
        <v>0</v>
      </c>
      <c r="Z187" s="54"/>
      <c r="AA187" s="34">
        <f t="shared" si="59"/>
        <v>2154.9678854806193</v>
      </c>
      <c r="AB187" s="34">
        <f t="shared" si="60"/>
        <v>-2154.9678854806193</v>
      </c>
      <c r="AD187" s="34">
        <f t="shared" si="61"/>
        <v>0</v>
      </c>
      <c r="AE187" s="34">
        <f t="shared" si="62"/>
        <v>0</v>
      </c>
    </row>
    <row r="188" spans="1:31" x14ac:dyDescent="0.25">
      <c r="A188" s="88">
        <f t="shared" si="74"/>
        <v>42944</v>
      </c>
      <c r="B188" s="19"/>
      <c r="C188" s="22">
        <f t="shared" si="75"/>
        <v>189679.92944350405</v>
      </c>
      <c r="D188" s="21">
        <f t="shared" si="78"/>
        <v>5.208333333333333E-3</v>
      </c>
      <c r="E188" s="22">
        <f t="shared" si="76"/>
        <v>987.91629918491685</v>
      </c>
      <c r="F188" s="22">
        <f t="shared" si="77"/>
        <v>190667.84574268898</v>
      </c>
      <c r="G188" s="22"/>
      <c r="H188" s="22">
        <f t="shared" si="68"/>
        <v>0</v>
      </c>
      <c r="I188" s="23">
        <f t="shared" si="69"/>
        <v>0</v>
      </c>
      <c r="K188" s="34">
        <f t="shared" si="70"/>
        <v>987.91629918491685</v>
      </c>
      <c r="L188" s="34">
        <f t="shared" si="71"/>
        <v>-987.91629918491685</v>
      </c>
      <c r="N188" s="34">
        <f t="shared" si="72"/>
        <v>0</v>
      </c>
      <c r="O188" s="34">
        <f t="shared" si="73"/>
        <v>0</v>
      </c>
      <c r="Q188" s="88">
        <f t="shared" si="53"/>
        <v>44801</v>
      </c>
      <c r="R188" s="19"/>
      <c r="S188" s="20">
        <f t="shared" si="54"/>
        <v>415908.80189775955</v>
      </c>
      <c r="T188" s="21">
        <f t="shared" si="67"/>
        <v>5.208333333333333E-3</v>
      </c>
      <c r="U188" s="22">
        <f t="shared" si="55"/>
        <v>2166.1916765508308</v>
      </c>
      <c r="V188" s="22">
        <f t="shared" si="56"/>
        <v>418074.99357431039</v>
      </c>
      <c r="W188" s="22"/>
      <c r="X188" s="22">
        <f t="shared" si="57"/>
        <v>0</v>
      </c>
      <c r="Y188" s="23">
        <f t="shared" si="58"/>
        <v>0</v>
      </c>
      <c r="Z188" s="54"/>
      <c r="AA188" s="34">
        <f t="shared" si="59"/>
        <v>2166.1916765508308</v>
      </c>
      <c r="AB188" s="34">
        <f t="shared" si="60"/>
        <v>-2166.1916765508308</v>
      </c>
      <c r="AD188" s="34">
        <f t="shared" si="61"/>
        <v>0</v>
      </c>
      <c r="AE188" s="34">
        <f t="shared" si="62"/>
        <v>0</v>
      </c>
    </row>
    <row r="189" spans="1:31" x14ac:dyDescent="0.25">
      <c r="A189" s="88">
        <f t="shared" si="74"/>
        <v>42975</v>
      </c>
      <c r="B189" s="19"/>
      <c r="C189" s="22">
        <f t="shared" si="75"/>
        <v>190667.84574268898</v>
      </c>
      <c r="D189" s="21">
        <f t="shared" si="78"/>
        <v>5.208333333333333E-3</v>
      </c>
      <c r="E189" s="22">
        <f t="shared" si="76"/>
        <v>993.06169657650503</v>
      </c>
      <c r="F189" s="22">
        <f t="shared" si="77"/>
        <v>191660.90743926549</v>
      </c>
      <c r="G189" s="22"/>
      <c r="H189" s="22">
        <f t="shared" si="68"/>
        <v>0</v>
      </c>
      <c r="I189" s="23">
        <f t="shared" si="69"/>
        <v>0</v>
      </c>
      <c r="K189" s="34">
        <f t="shared" si="70"/>
        <v>993.06169657650503</v>
      </c>
      <c r="L189" s="34">
        <f t="shared" si="71"/>
        <v>-993.06169657650503</v>
      </c>
      <c r="N189" s="34">
        <f t="shared" si="72"/>
        <v>0</v>
      </c>
      <c r="O189" s="34">
        <f t="shared" si="73"/>
        <v>0</v>
      </c>
      <c r="Q189" s="88">
        <f t="shared" si="53"/>
        <v>44832</v>
      </c>
      <c r="R189" s="19"/>
      <c r="S189" s="20">
        <f t="shared" si="54"/>
        <v>418074.99357431039</v>
      </c>
      <c r="T189" s="21">
        <f t="shared" si="67"/>
        <v>5.208333333333333E-3</v>
      </c>
      <c r="U189" s="22">
        <f t="shared" si="55"/>
        <v>2177.4739248661999</v>
      </c>
      <c r="V189" s="22">
        <f t="shared" si="56"/>
        <v>420252.46749917656</v>
      </c>
      <c r="W189" s="22"/>
      <c r="X189" s="22">
        <f t="shared" si="57"/>
        <v>0</v>
      </c>
      <c r="Y189" s="23">
        <f t="shared" si="58"/>
        <v>0</v>
      </c>
      <c r="Z189" s="54"/>
      <c r="AA189" s="34">
        <f t="shared" si="59"/>
        <v>2177.4739248661999</v>
      </c>
      <c r="AB189" s="34">
        <f t="shared" si="60"/>
        <v>-2177.4739248661999</v>
      </c>
      <c r="AD189" s="34">
        <f t="shared" si="61"/>
        <v>0</v>
      </c>
      <c r="AE189" s="34">
        <f t="shared" si="62"/>
        <v>0</v>
      </c>
    </row>
    <row r="190" spans="1:31" x14ac:dyDescent="0.25">
      <c r="A190" s="88">
        <f t="shared" si="74"/>
        <v>43006</v>
      </c>
      <c r="B190" s="19"/>
      <c r="C190" s="22">
        <f t="shared" si="75"/>
        <v>191660.90743926549</v>
      </c>
      <c r="D190" s="21">
        <f t="shared" si="78"/>
        <v>5.208333333333333E-3</v>
      </c>
      <c r="E190" s="22">
        <f t="shared" si="76"/>
        <v>998.23389291284104</v>
      </c>
      <c r="F190" s="22">
        <f t="shared" si="77"/>
        <v>192659.14133217832</v>
      </c>
      <c r="G190" s="22"/>
      <c r="H190" s="22">
        <f t="shared" si="68"/>
        <v>0</v>
      </c>
      <c r="I190" s="23">
        <f t="shared" si="69"/>
        <v>0</v>
      </c>
      <c r="K190" s="34">
        <f t="shared" si="70"/>
        <v>998.23389291284104</v>
      </c>
      <c r="L190" s="34">
        <f t="shared" si="71"/>
        <v>-998.23389291284104</v>
      </c>
      <c r="N190" s="34">
        <f t="shared" si="72"/>
        <v>0</v>
      </c>
      <c r="O190" s="34">
        <f t="shared" si="73"/>
        <v>0</v>
      </c>
      <c r="Q190" s="88">
        <f t="shared" si="53"/>
        <v>44862</v>
      </c>
      <c r="R190" s="19"/>
      <c r="S190" s="20">
        <f t="shared" si="54"/>
        <v>420252.46749917656</v>
      </c>
      <c r="T190" s="21">
        <f t="shared" si="67"/>
        <v>5.208333333333333E-3</v>
      </c>
      <c r="U190" s="22">
        <f t="shared" si="55"/>
        <v>2188.8149348915445</v>
      </c>
      <c r="V190" s="22">
        <f t="shared" si="56"/>
        <v>422441.2824340681</v>
      </c>
      <c r="W190" s="22"/>
      <c r="X190" s="22">
        <f t="shared" si="57"/>
        <v>0</v>
      </c>
      <c r="Y190" s="23">
        <f t="shared" si="58"/>
        <v>0</v>
      </c>
      <c r="Z190" s="54"/>
      <c r="AA190" s="34">
        <f t="shared" si="59"/>
        <v>2188.8149348915445</v>
      </c>
      <c r="AB190" s="34">
        <f t="shared" si="60"/>
        <v>-2188.8149348915445</v>
      </c>
      <c r="AD190" s="34">
        <f t="shared" si="61"/>
        <v>0</v>
      </c>
      <c r="AE190" s="34">
        <f t="shared" si="62"/>
        <v>0</v>
      </c>
    </row>
    <row r="191" spans="1:31" x14ac:dyDescent="0.25">
      <c r="A191" s="88">
        <f t="shared" si="74"/>
        <v>43036</v>
      </c>
      <c r="B191" s="19"/>
      <c r="C191" s="22">
        <f t="shared" si="75"/>
        <v>192659.14133217832</v>
      </c>
      <c r="D191" s="21">
        <f t="shared" si="78"/>
        <v>5.208333333333333E-3</v>
      </c>
      <c r="E191" s="22">
        <f t="shared" si="76"/>
        <v>1003.433027771762</v>
      </c>
      <c r="F191" s="22">
        <f t="shared" si="77"/>
        <v>193662.57435995009</v>
      </c>
      <c r="G191" s="22"/>
      <c r="H191" s="22">
        <f t="shared" si="68"/>
        <v>0</v>
      </c>
      <c r="I191" s="23">
        <f t="shared" si="69"/>
        <v>0</v>
      </c>
      <c r="K191" s="34">
        <f t="shared" si="70"/>
        <v>1003.433027771762</v>
      </c>
      <c r="L191" s="34">
        <f t="shared" si="71"/>
        <v>-1003.433027771762</v>
      </c>
      <c r="N191" s="34">
        <f t="shared" si="72"/>
        <v>0</v>
      </c>
      <c r="O191" s="34">
        <f t="shared" si="73"/>
        <v>0</v>
      </c>
      <c r="Q191" s="88">
        <f t="shared" si="53"/>
        <v>44893</v>
      </c>
      <c r="R191" s="19"/>
      <c r="S191" s="20">
        <f t="shared" si="54"/>
        <v>422441.2824340681</v>
      </c>
      <c r="T191" s="21">
        <f t="shared" si="67"/>
        <v>5.208333333333333E-3</v>
      </c>
      <c r="U191" s="22">
        <f t="shared" si="55"/>
        <v>2200.2150126774377</v>
      </c>
      <c r="V191" s="22">
        <f t="shared" si="56"/>
        <v>424641.49744674552</v>
      </c>
      <c r="W191" s="22"/>
      <c r="X191" s="22">
        <f t="shared" si="57"/>
        <v>0</v>
      </c>
      <c r="Y191" s="23">
        <f t="shared" si="58"/>
        <v>0</v>
      </c>
      <c r="Z191" s="54"/>
      <c r="AA191" s="34">
        <f t="shared" si="59"/>
        <v>2200.2150126774377</v>
      </c>
      <c r="AB191" s="34">
        <f t="shared" si="60"/>
        <v>-2200.2150126774377</v>
      </c>
      <c r="AD191" s="34">
        <f t="shared" si="61"/>
        <v>0</v>
      </c>
      <c r="AE191" s="34">
        <f t="shared" si="62"/>
        <v>0</v>
      </c>
    </row>
    <row r="192" spans="1:31" x14ac:dyDescent="0.25">
      <c r="A192" s="88">
        <f t="shared" si="74"/>
        <v>43067</v>
      </c>
      <c r="B192" s="19"/>
      <c r="C192" s="22">
        <f t="shared" si="75"/>
        <v>193662.57435995009</v>
      </c>
      <c r="D192" s="21">
        <f t="shared" si="78"/>
        <v>5.208333333333333E-3</v>
      </c>
      <c r="E192" s="22">
        <f t="shared" si="76"/>
        <v>1008.6592414580733</v>
      </c>
      <c r="F192" s="22">
        <f t="shared" si="77"/>
        <v>194671.23360140817</v>
      </c>
      <c r="G192" s="22"/>
      <c r="H192" s="22">
        <f t="shared" si="68"/>
        <v>0</v>
      </c>
      <c r="I192" s="23">
        <f t="shared" si="69"/>
        <v>0</v>
      </c>
      <c r="K192" s="34">
        <f t="shared" si="70"/>
        <v>1008.6592414580733</v>
      </c>
      <c r="L192" s="34">
        <f t="shared" si="71"/>
        <v>-1008.6592414580733</v>
      </c>
      <c r="N192" s="34">
        <f t="shared" si="72"/>
        <v>0</v>
      </c>
      <c r="O192" s="34">
        <f t="shared" si="73"/>
        <v>0</v>
      </c>
      <c r="Q192" s="88">
        <f t="shared" si="53"/>
        <v>44923</v>
      </c>
      <c r="R192" s="19"/>
      <c r="S192" s="20">
        <f t="shared" si="54"/>
        <v>424641.49744674552</v>
      </c>
      <c r="T192" s="21">
        <f t="shared" si="67"/>
        <v>5.208333333333333E-3</v>
      </c>
      <c r="U192" s="22">
        <f t="shared" si="55"/>
        <v>2211.6744658684661</v>
      </c>
      <c r="V192" s="22">
        <f t="shared" si="56"/>
        <v>426853.17191261397</v>
      </c>
      <c r="W192" s="22"/>
      <c r="X192" s="22">
        <f t="shared" si="57"/>
        <v>0</v>
      </c>
      <c r="Y192" s="23">
        <f t="shared" si="58"/>
        <v>0</v>
      </c>
      <c r="Z192" s="54"/>
      <c r="AA192" s="34">
        <f t="shared" si="59"/>
        <v>2211.6744658684661</v>
      </c>
      <c r="AB192" s="34">
        <f t="shared" si="60"/>
        <v>-2211.6744658684661</v>
      </c>
      <c r="AD192" s="34">
        <f t="shared" si="61"/>
        <v>0</v>
      </c>
      <c r="AE192" s="34">
        <f t="shared" si="62"/>
        <v>0</v>
      </c>
    </row>
    <row r="193" spans="1:31" x14ac:dyDescent="0.25">
      <c r="A193" s="88">
        <f t="shared" si="74"/>
        <v>43097</v>
      </c>
      <c r="B193" s="19"/>
      <c r="C193" s="22">
        <f t="shared" si="75"/>
        <v>194671.23360140817</v>
      </c>
      <c r="D193" s="21">
        <f t="shared" si="78"/>
        <v>5.208333333333333E-3</v>
      </c>
      <c r="E193" s="22">
        <f t="shared" si="76"/>
        <v>1013.9126750073342</v>
      </c>
      <c r="F193" s="22">
        <f t="shared" si="77"/>
        <v>195685.1462764155</v>
      </c>
      <c r="G193" s="22"/>
      <c r="H193" s="22">
        <f t="shared" si="68"/>
        <v>0</v>
      </c>
      <c r="I193" s="23">
        <f t="shared" si="69"/>
        <v>0</v>
      </c>
      <c r="K193" s="34">
        <f t="shared" si="70"/>
        <v>1013.9126750073342</v>
      </c>
      <c r="L193" s="34">
        <f t="shared" si="71"/>
        <v>-1013.9126750073342</v>
      </c>
      <c r="N193" s="34">
        <f t="shared" si="72"/>
        <v>0</v>
      </c>
      <c r="O193" s="34">
        <f t="shared" si="73"/>
        <v>0</v>
      </c>
      <c r="Q193" s="88">
        <f t="shared" si="53"/>
        <v>44954</v>
      </c>
      <c r="R193" s="19"/>
      <c r="S193" s="20">
        <f t="shared" si="54"/>
        <v>426853.17191261397</v>
      </c>
      <c r="T193" s="21">
        <f t="shared" si="67"/>
        <v>5.208333333333333E-3</v>
      </c>
      <c r="U193" s="22">
        <f t="shared" si="55"/>
        <v>2223.1936037115311</v>
      </c>
      <c r="V193" s="22">
        <f t="shared" si="56"/>
        <v>429076.36551632552</v>
      </c>
      <c r="W193" s="22"/>
      <c r="X193" s="22">
        <f t="shared" si="57"/>
        <v>0</v>
      </c>
      <c r="Y193" s="23">
        <f t="shared" si="58"/>
        <v>0</v>
      </c>
      <c r="Z193" s="54"/>
      <c r="AA193" s="34">
        <f t="shared" si="59"/>
        <v>2223.1936037115311</v>
      </c>
      <c r="AB193" s="34">
        <f t="shared" si="60"/>
        <v>-2223.1936037115311</v>
      </c>
      <c r="AD193" s="34">
        <f t="shared" si="61"/>
        <v>0</v>
      </c>
      <c r="AE193" s="34">
        <f t="shared" si="62"/>
        <v>0</v>
      </c>
    </row>
    <row r="194" spans="1:31" x14ac:dyDescent="0.25">
      <c r="A194" s="88">
        <f t="shared" si="74"/>
        <v>43128</v>
      </c>
      <c r="B194" s="19"/>
      <c r="C194" s="22">
        <f t="shared" si="75"/>
        <v>195685.1462764155</v>
      </c>
      <c r="D194" s="21">
        <f t="shared" si="78"/>
        <v>5.208333333333333E-3</v>
      </c>
      <c r="E194" s="22">
        <f t="shared" si="76"/>
        <v>1019.193470189664</v>
      </c>
      <c r="F194" s="22">
        <f t="shared" si="77"/>
        <v>196704.33974660517</v>
      </c>
      <c r="G194" s="22"/>
      <c r="H194" s="22">
        <f t="shared" si="68"/>
        <v>0</v>
      </c>
      <c r="I194" s="23">
        <f t="shared" si="69"/>
        <v>0</v>
      </c>
      <c r="K194" s="34">
        <f t="shared" si="70"/>
        <v>1019.193470189664</v>
      </c>
      <c r="L194" s="34">
        <f t="shared" si="71"/>
        <v>-1019.193470189664</v>
      </c>
      <c r="N194" s="34">
        <f t="shared" si="72"/>
        <v>0</v>
      </c>
      <c r="O194" s="34">
        <f t="shared" si="73"/>
        <v>0</v>
      </c>
      <c r="Q194" s="88">
        <f t="shared" si="53"/>
        <v>44985</v>
      </c>
      <c r="R194" s="19"/>
      <c r="S194" s="20">
        <f t="shared" si="54"/>
        <v>429076.36551632552</v>
      </c>
      <c r="T194" s="21">
        <f t="shared" si="67"/>
        <v>5.208333333333333E-3</v>
      </c>
      <c r="U194" s="22">
        <f t="shared" si="55"/>
        <v>2234.7727370641951</v>
      </c>
      <c r="V194" s="22">
        <f t="shared" si="56"/>
        <v>431311.13825338974</v>
      </c>
      <c r="W194" s="22"/>
      <c r="X194" s="22">
        <f t="shared" si="57"/>
        <v>0</v>
      </c>
      <c r="Y194" s="23">
        <f t="shared" si="58"/>
        <v>0</v>
      </c>
      <c r="Z194" s="54"/>
      <c r="AA194" s="34">
        <f t="shared" si="59"/>
        <v>2234.7727370641951</v>
      </c>
      <c r="AB194" s="34">
        <f t="shared" si="60"/>
        <v>-2234.7727370641951</v>
      </c>
      <c r="AD194" s="34">
        <f t="shared" si="61"/>
        <v>0</v>
      </c>
      <c r="AE194" s="34">
        <f t="shared" si="62"/>
        <v>0</v>
      </c>
    </row>
    <row r="195" spans="1:31" x14ac:dyDescent="0.25">
      <c r="A195" s="88">
        <f t="shared" si="74"/>
        <v>43159</v>
      </c>
      <c r="B195" s="19"/>
      <c r="C195" s="22">
        <f t="shared" si="75"/>
        <v>196704.33974660517</v>
      </c>
      <c r="D195" s="21">
        <f t="shared" si="78"/>
        <v>5.208333333333333E-3</v>
      </c>
      <c r="E195" s="22">
        <f t="shared" si="76"/>
        <v>1024.5017695135684</v>
      </c>
      <c r="F195" s="22">
        <f t="shared" si="77"/>
        <v>197728.84151611873</v>
      </c>
      <c r="G195" s="22"/>
      <c r="H195" s="22">
        <f t="shared" si="68"/>
        <v>0</v>
      </c>
      <c r="I195" s="23">
        <f t="shared" si="69"/>
        <v>0</v>
      </c>
      <c r="K195" s="34">
        <f t="shared" si="70"/>
        <v>1024.5017695135684</v>
      </c>
      <c r="L195" s="34">
        <f t="shared" si="71"/>
        <v>-1024.5017695135684</v>
      </c>
      <c r="N195" s="34">
        <f t="shared" si="72"/>
        <v>0</v>
      </c>
      <c r="O195" s="34">
        <f t="shared" si="73"/>
        <v>0</v>
      </c>
      <c r="Q195" s="88">
        <f t="shared" si="53"/>
        <v>45013</v>
      </c>
      <c r="R195" s="19"/>
      <c r="S195" s="20">
        <f t="shared" si="54"/>
        <v>431311.13825338974</v>
      </c>
      <c r="T195" s="21">
        <f t="shared" si="67"/>
        <v>5.208333333333333E-3</v>
      </c>
      <c r="U195" s="22">
        <f t="shared" si="55"/>
        <v>2246.4121784030713</v>
      </c>
      <c r="V195" s="22">
        <f t="shared" si="56"/>
        <v>433557.5504317928</v>
      </c>
      <c r="W195" s="22"/>
      <c r="X195" s="22">
        <f t="shared" si="57"/>
        <v>0</v>
      </c>
      <c r="Y195" s="23">
        <f t="shared" si="58"/>
        <v>0</v>
      </c>
      <c r="Z195" s="54"/>
      <c r="AA195" s="34">
        <f t="shared" si="59"/>
        <v>2246.4121784030713</v>
      </c>
      <c r="AB195" s="34">
        <f t="shared" si="60"/>
        <v>-2246.4121784030713</v>
      </c>
      <c r="AD195" s="34">
        <f t="shared" si="61"/>
        <v>0</v>
      </c>
      <c r="AE195" s="34">
        <f t="shared" si="62"/>
        <v>0</v>
      </c>
    </row>
    <row r="196" spans="1:31" x14ac:dyDescent="0.25">
      <c r="A196" s="88">
        <f t="shared" si="74"/>
        <v>43187</v>
      </c>
      <c r="B196" s="19"/>
      <c r="C196" s="22">
        <f t="shared" si="75"/>
        <v>197728.84151611873</v>
      </c>
      <c r="D196" s="21">
        <f t="shared" si="78"/>
        <v>5.208333333333333E-3</v>
      </c>
      <c r="E196" s="22">
        <f t="shared" si="76"/>
        <v>1029.837716229785</v>
      </c>
      <c r="F196" s="22">
        <f t="shared" si="77"/>
        <v>198758.67923234851</v>
      </c>
      <c r="G196" s="22"/>
      <c r="H196" s="22">
        <f t="shared" si="68"/>
        <v>0</v>
      </c>
      <c r="I196" s="23">
        <f t="shared" si="69"/>
        <v>0</v>
      </c>
      <c r="K196" s="34">
        <f t="shared" si="70"/>
        <v>1029.837716229785</v>
      </c>
      <c r="L196" s="34">
        <f t="shared" si="71"/>
        <v>-1029.837716229785</v>
      </c>
      <c r="N196" s="34">
        <f t="shared" si="72"/>
        <v>0</v>
      </c>
      <c r="O196" s="34">
        <f t="shared" si="73"/>
        <v>0</v>
      </c>
      <c r="Q196" s="88">
        <f t="shared" si="53"/>
        <v>45044</v>
      </c>
      <c r="R196" s="19"/>
      <c r="S196" s="20">
        <f t="shared" si="54"/>
        <v>433557.5504317928</v>
      </c>
      <c r="T196" s="21">
        <f t="shared" si="67"/>
        <v>5.208333333333333E-3</v>
      </c>
      <c r="U196" s="22">
        <f t="shared" si="55"/>
        <v>2258.1122418322539</v>
      </c>
      <c r="V196" s="22">
        <f t="shared" si="56"/>
        <v>435815.66267362505</v>
      </c>
      <c r="W196" s="22"/>
      <c r="X196" s="22">
        <f t="shared" si="57"/>
        <v>0</v>
      </c>
      <c r="Y196" s="23">
        <f t="shared" si="58"/>
        <v>0</v>
      </c>
      <c r="Z196" s="54"/>
      <c r="AA196" s="34">
        <f t="shared" si="59"/>
        <v>2258.1122418322539</v>
      </c>
      <c r="AB196" s="34">
        <f t="shared" si="60"/>
        <v>-2258.1122418322539</v>
      </c>
      <c r="AD196" s="34">
        <f t="shared" si="61"/>
        <v>0</v>
      </c>
      <c r="AE196" s="34">
        <f t="shared" si="62"/>
        <v>0</v>
      </c>
    </row>
    <row r="197" spans="1:31" x14ac:dyDescent="0.25">
      <c r="A197" s="88">
        <f t="shared" si="74"/>
        <v>43218</v>
      </c>
      <c r="B197" s="19"/>
      <c r="C197" s="22">
        <f t="shared" si="75"/>
        <v>198758.67923234851</v>
      </c>
      <c r="D197" s="21">
        <f t="shared" si="78"/>
        <v>5.208333333333333E-3</v>
      </c>
      <c r="E197" s="22">
        <f t="shared" si="76"/>
        <v>1035.2014543351484</v>
      </c>
      <c r="F197" s="22">
        <f t="shared" si="77"/>
        <v>199793.88068668367</v>
      </c>
      <c r="G197" s="22"/>
      <c r="H197" s="22">
        <f t="shared" si="68"/>
        <v>0</v>
      </c>
      <c r="I197" s="23">
        <f t="shared" si="69"/>
        <v>0</v>
      </c>
      <c r="K197" s="34">
        <f t="shared" si="70"/>
        <v>1035.2014543351484</v>
      </c>
      <c r="L197" s="34">
        <f t="shared" si="71"/>
        <v>-1035.2014543351484</v>
      </c>
      <c r="N197" s="34">
        <f t="shared" si="72"/>
        <v>0</v>
      </c>
      <c r="O197" s="34">
        <f t="shared" si="73"/>
        <v>0</v>
      </c>
      <c r="Q197" s="88">
        <f t="shared" si="53"/>
        <v>45074</v>
      </c>
      <c r="R197" s="19"/>
      <c r="S197" s="20">
        <f t="shared" si="54"/>
        <v>435815.66267362505</v>
      </c>
      <c r="T197" s="21">
        <f t="shared" si="67"/>
        <v>5.208333333333333E-3</v>
      </c>
      <c r="U197" s="22">
        <f t="shared" si="55"/>
        <v>2269.8732430917971</v>
      </c>
      <c r="V197" s="22">
        <f t="shared" si="56"/>
        <v>438085.53591671685</v>
      </c>
      <c r="W197" s="22"/>
      <c r="X197" s="22">
        <f t="shared" si="57"/>
        <v>0</v>
      </c>
      <c r="Y197" s="23">
        <f t="shared" si="58"/>
        <v>0</v>
      </c>
      <c r="Z197" s="54"/>
      <c r="AA197" s="34">
        <f t="shared" si="59"/>
        <v>2269.8732430917971</v>
      </c>
      <c r="AB197" s="34">
        <f t="shared" si="60"/>
        <v>-2269.8732430917971</v>
      </c>
      <c r="AD197" s="34">
        <f t="shared" si="61"/>
        <v>0</v>
      </c>
      <c r="AE197" s="34">
        <f t="shared" si="62"/>
        <v>0</v>
      </c>
    </row>
    <row r="198" spans="1:31" x14ac:dyDescent="0.25">
      <c r="A198" s="88">
        <f t="shared" si="74"/>
        <v>43248</v>
      </c>
      <c r="B198" s="19"/>
      <c r="C198" s="22">
        <f t="shared" si="75"/>
        <v>199793.88068668367</v>
      </c>
      <c r="D198" s="21">
        <f t="shared" si="78"/>
        <v>5.208333333333333E-3</v>
      </c>
      <c r="E198" s="22">
        <f t="shared" si="76"/>
        <v>1040.5931285764773</v>
      </c>
      <c r="F198" s="22">
        <f t="shared" si="77"/>
        <v>200834.47381526013</v>
      </c>
      <c r="G198" s="22"/>
      <c r="H198" s="22">
        <f t="shared" si="68"/>
        <v>0</v>
      </c>
      <c r="I198" s="23">
        <f t="shared" si="69"/>
        <v>0</v>
      </c>
      <c r="K198" s="34">
        <f t="shared" si="70"/>
        <v>1040.5931285764773</v>
      </c>
      <c r="L198" s="34">
        <f t="shared" si="71"/>
        <v>-1040.5931285764773</v>
      </c>
      <c r="N198" s="34">
        <f t="shared" si="72"/>
        <v>0</v>
      </c>
      <c r="O198" s="34">
        <f t="shared" si="73"/>
        <v>0</v>
      </c>
      <c r="Q198" s="88">
        <f t="shared" si="53"/>
        <v>45105</v>
      </c>
      <c r="R198" s="19"/>
      <c r="S198" s="20">
        <f t="shared" si="54"/>
        <v>438085.53591671685</v>
      </c>
      <c r="T198" s="21">
        <f t="shared" si="67"/>
        <v>5.208333333333333E-3</v>
      </c>
      <c r="U198" s="22">
        <f t="shared" si="55"/>
        <v>2281.6954995662336</v>
      </c>
      <c r="V198" s="22">
        <f t="shared" si="56"/>
        <v>440367.23141628306</v>
      </c>
      <c r="W198" s="22"/>
      <c r="X198" s="22">
        <f t="shared" si="57"/>
        <v>0</v>
      </c>
      <c r="Y198" s="23">
        <f t="shared" si="58"/>
        <v>0</v>
      </c>
      <c r="Z198" s="54"/>
      <c r="AA198" s="34">
        <f t="shared" si="59"/>
        <v>2281.6954995662336</v>
      </c>
      <c r="AB198" s="34">
        <f t="shared" si="60"/>
        <v>-2281.6954995662336</v>
      </c>
      <c r="AD198" s="34">
        <f t="shared" si="61"/>
        <v>0</v>
      </c>
      <c r="AE198" s="34">
        <f t="shared" si="62"/>
        <v>0</v>
      </c>
    </row>
    <row r="199" spans="1:31" x14ac:dyDescent="0.25">
      <c r="A199" s="88">
        <f t="shared" si="74"/>
        <v>43279</v>
      </c>
      <c r="B199" s="19"/>
      <c r="C199" s="22">
        <f t="shared" si="75"/>
        <v>200834.47381526013</v>
      </c>
      <c r="D199" s="21">
        <f t="shared" si="78"/>
        <v>5.208333333333333E-3</v>
      </c>
      <c r="E199" s="22">
        <f t="shared" si="76"/>
        <v>1046.0128844544797</v>
      </c>
      <c r="F199" s="22">
        <f t="shared" si="77"/>
        <v>201880.48669971462</v>
      </c>
      <c r="G199" s="22"/>
      <c r="H199" s="22">
        <f t="shared" si="68"/>
        <v>0</v>
      </c>
      <c r="I199" s="23">
        <f t="shared" si="69"/>
        <v>0</v>
      </c>
      <c r="K199" s="34">
        <f t="shared" si="70"/>
        <v>1046.0128844544797</v>
      </c>
      <c r="L199" s="34">
        <f t="shared" si="71"/>
        <v>-1046.0128844544797</v>
      </c>
      <c r="N199" s="34">
        <f t="shared" si="72"/>
        <v>0</v>
      </c>
      <c r="O199" s="34">
        <f t="shared" si="73"/>
        <v>0</v>
      </c>
      <c r="Q199" s="88">
        <f t="shared" ref="Q199:Q262" si="79">EDATE(Q198,1)</f>
        <v>45135</v>
      </c>
      <c r="R199" s="19"/>
      <c r="S199" s="20">
        <f t="shared" ref="S199:S262" si="80">V198</f>
        <v>440367.23141628306</v>
      </c>
      <c r="T199" s="21">
        <f t="shared" si="67"/>
        <v>5.208333333333333E-3</v>
      </c>
      <c r="U199" s="22">
        <f t="shared" ref="U199:U262" si="81">S199*T199</f>
        <v>2293.5793302931406</v>
      </c>
      <c r="V199" s="22">
        <f t="shared" ref="V199:V262" si="82">U199+S199</f>
        <v>442660.81074657617</v>
      </c>
      <c r="W199" s="22"/>
      <c r="X199" s="22">
        <f t="shared" ref="X199:X262" si="83">IF(Y198&gt;ABS(X198),X198,-Y198)</f>
        <v>0</v>
      </c>
      <c r="Y199" s="23">
        <f t="shared" ref="Y199:Y262" si="84">Y198+X199</f>
        <v>0</v>
      </c>
      <c r="Z199" s="54"/>
      <c r="AA199" s="34">
        <f t="shared" ref="AA199:AA262" si="85">U199</f>
        <v>2293.5793302931406</v>
      </c>
      <c r="AB199" s="34">
        <f t="shared" ref="AB199:AB262" si="86">-AA199</f>
        <v>-2293.5793302931406</v>
      </c>
      <c r="AD199" s="34">
        <f t="shared" ref="AD199:AD262" si="87">-X199</f>
        <v>0</v>
      </c>
      <c r="AE199" s="34">
        <f t="shared" ref="AE199:AE262" si="88">-AD199</f>
        <v>0</v>
      </c>
    </row>
    <row r="200" spans="1:31" x14ac:dyDescent="0.25">
      <c r="A200" s="88">
        <f t="shared" si="74"/>
        <v>43309</v>
      </c>
      <c r="B200" s="19"/>
      <c r="C200" s="22">
        <f t="shared" si="75"/>
        <v>201880.48669971462</v>
      </c>
      <c r="D200" s="21">
        <f t="shared" si="78"/>
        <v>5.208333333333333E-3</v>
      </c>
      <c r="E200" s="22">
        <f t="shared" si="76"/>
        <v>1051.4608682276803</v>
      </c>
      <c r="F200" s="22">
        <f t="shared" si="77"/>
        <v>202931.94756794229</v>
      </c>
      <c r="G200" s="22"/>
      <c r="H200" s="22">
        <f t="shared" si="68"/>
        <v>0</v>
      </c>
      <c r="I200" s="23">
        <f t="shared" si="69"/>
        <v>0</v>
      </c>
      <c r="K200" s="34">
        <f t="shared" si="70"/>
        <v>1051.4608682276803</v>
      </c>
      <c r="L200" s="34">
        <f t="shared" si="71"/>
        <v>-1051.4608682276803</v>
      </c>
      <c r="N200" s="34">
        <f t="shared" si="72"/>
        <v>0</v>
      </c>
      <c r="O200" s="34">
        <f t="shared" si="73"/>
        <v>0</v>
      </c>
      <c r="Q200" s="88">
        <f t="shared" si="79"/>
        <v>45166</v>
      </c>
      <c r="R200" s="19"/>
      <c r="S200" s="20">
        <f t="shared" si="80"/>
        <v>442660.81074657617</v>
      </c>
      <c r="T200" s="21">
        <f t="shared" si="67"/>
        <v>5.208333333333333E-3</v>
      </c>
      <c r="U200" s="22">
        <f t="shared" si="81"/>
        <v>2305.5250559717506</v>
      </c>
      <c r="V200" s="22">
        <f t="shared" si="82"/>
        <v>444966.33580254792</v>
      </c>
      <c r="W200" s="22"/>
      <c r="X200" s="22">
        <f t="shared" si="83"/>
        <v>0</v>
      </c>
      <c r="Y200" s="23">
        <f t="shared" si="84"/>
        <v>0</v>
      </c>
      <c r="Z200" s="54"/>
      <c r="AA200" s="34">
        <f t="shared" si="85"/>
        <v>2305.5250559717506</v>
      </c>
      <c r="AB200" s="34">
        <f t="shared" si="86"/>
        <v>-2305.5250559717506</v>
      </c>
      <c r="AD200" s="34">
        <f t="shared" si="87"/>
        <v>0</v>
      </c>
      <c r="AE200" s="34">
        <f t="shared" si="88"/>
        <v>0</v>
      </c>
    </row>
    <row r="201" spans="1:31" x14ac:dyDescent="0.25">
      <c r="A201" s="88">
        <f t="shared" si="74"/>
        <v>43340</v>
      </c>
      <c r="B201" s="19"/>
      <c r="C201" s="22">
        <f t="shared" si="75"/>
        <v>202931.94756794229</v>
      </c>
      <c r="D201" s="21">
        <f t="shared" si="78"/>
        <v>5.208333333333333E-3</v>
      </c>
      <c r="E201" s="22">
        <f t="shared" si="76"/>
        <v>1056.9372269163659</v>
      </c>
      <c r="F201" s="22">
        <f t="shared" si="77"/>
        <v>203988.88479485866</v>
      </c>
      <c r="G201" s="22"/>
      <c r="H201" s="22">
        <f t="shared" si="68"/>
        <v>0</v>
      </c>
      <c r="I201" s="23">
        <f t="shared" si="69"/>
        <v>0</v>
      </c>
      <c r="K201" s="34">
        <f t="shared" si="70"/>
        <v>1056.9372269163659</v>
      </c>
      <c r="L201" s="34">
        <f t="shared" si="71"/>
        <v>-1056.9372269163659</v>
      </c>
      <c r="N201" s="34">
        <f t="shared" si="72"/>
        <v>0</v>
      </c>
      <c r="O201" s="34">
        <f t="shared" si="73"/>
        <v>0</v>
      </c>
      <c r="Q201" s="88">
        <f t="shared" si="79"/>
        <v>45197</v>
      </c>
      <c r="R201" s="19"/>
      <c r="S201" s="20">
        <f t="shared" si="80"/>
        <v>444966.33580254792</v>
      </c>
      <c r="T201" s="21">
        <f t="shared" si="67"/>
        <v>5.208333333333333E-3</v>
      </c>
      <c r="U201" s="22">
        <f t="shared" si="81"/>
        <v>2317.5329989716038</v>
      </c>
      <c r="V201" s="22">
        <f t="shared" si="82"/>
        <v>447283.86880151951</v>
      </c>
      <c r="W201" s="22"/>
      <c r="X201" s="22">
        <f t="shared" si="83"/>
        <v>0</v>
      </c>
      <c r="Y201" s="23">
        <f t="shared" si="84"/>
        <v>0</v>
      </c>
      <c r="Z201" s="54"/>
      <c r="AA201" s="34">
        <f t="shared" si="85"/>
        <v>2317.5329989716038</v>
      </c>
      <c r="AB201" s="34">
        <f t="shared" si="86"/>
        <v>-2317.5329989716038</v>
      </c>
      <c r="AD201" s="34">
        <f t="shared" si="87"/>
        <v>0</v>
      </c>
      <c r="AE201" s="34">
        <f t="shared" si="88"/>
        <v>0</v>
      </c>
    </row>
    <row r="202" spans="1:31" x14ac:dyDescent="0.25">
      <c r="A202" s="88">
        <f t="shared" si="74"/>
        <v>43371</v>
      </c>
      <c r="B202" s="19"/>
      <c r="C202" s="22">
        <f t="shared" si="75"/>
        <v>203988.88479485866</v>
      </c>
      <c r="D202" s="21">
        <f t="shared" si="78"/>
        <v>5.208333333333333E-3</v>
      </c>
      <c r="E202" s="22">
        <f t="shared" si="76"/>
        <v>1062.4421083065554</v>
      </c>
      <c r="F202" s="22">
        <f t="shared" si="77"/>
        <v>205051.32690316523</v>
      </c>
      <c r="G202" s="22"/>
      <c r="H202" s="22">
        <f t="shared" si="68"/>
        <v>0</v>
      </c>
      <c r="I202" s="23">
        <f t="shared" si="69"/>
        <v>0</v>
      </c>
      <c r="K202" s="34">
        <f t="shared" si="70"/>
        <v>1062.4421083065554</v>
      </c>
      <c r="L202" s="34">
        <f t="shared" si="71"/>
        <v>-1062.4421083065554</v>
      </c>
      <c r="N202" s="34">
        <f t="shared" si="72"/>
        <v>0</v>
      </c>
      <c r="O202" s="34">
        <f t="shared" si="73"/>
        <v>0</v>
      </c>
      <c r="Q202" s="88">
        <f t="shared" si="79"/>
        <v>45227</v>
      </c>
      <c r="R202" s="19"/>
      <c r="S202" s="20">
        <f t="shared" si="80"/>
        <v>447283.86880151951</v>
      </c>
      <c r="T202" s="21">
        <f t="shared" si="67"/>
        <v>5.208333333333333E-3</v>
      </c>
      <c r="U202" s="22">
        <f t="shared" si="81"/>
        <v>2329.6034833412473</v>
      </c>
      <c r="V202" s="22">
        <f t="shared" si="82"/>
        <v>449613.47228486073</v>
      </c>
      <c r="W202" s="22"/>
      <c r="X202" s="22">
        <f t="shared" si="83"/>
        <v>0</v>
      </c>
      <c r="Y202" s="23">
        <f t="shared" si="84"/>
        <v>0</v>
      </c>
      <c r="Z202" s="54"/>
      <c r="AA202" s="34">
        <f t="shared" si="85"/>
        <v>2329.6034833412473</v>
      </c>
      <c r="AB202" s="34">
        <f t="shared" si="86"/>
        <v>-2329.6034833412473</v>
      </c>
      <c r="AD202" s="34">
        <f t="shared" si="87"/>
        <v>0</v>
      </c>
      <c r="AE202" s="34">
        <f t="shared" si="88"/>
        <v>0</v>
      </c>
    </row>
    <row r="203" spans="1:31" x14ac:dyDescent="0.25">
      <c r="A203" s="88">
        <f t="shared" si="74"/>
        <v>43401</v>
      </c>
      <c r="B203" s="19"/>
      <c r="C203" s="22">
        <f t="shared" si="75"/>
        <v>205051.32690316523</v>
      </c>
      <c r="D203" s="21">
        <f t="shared" si="78"/>
        <v>5.208333333333333E-3</v>
      </c>
      <c r="E203" s="22">
        <f t="shared" si="76"/>
        <v>1067.9756609539854</v>
      </c>
      <c r="F203" s="22">
        <f t="shared" si="77"/>
        <v>206119.30256411922</v>
      </c>
      <c r="G203" s="22"/>
      <c r="H203" s="22">
        <f t="shared" si="68"/>
        <v>0</v>
      </c>
      <c r="I203" s="23">
        <f t="shared" si="69"/>
        <v>0</v>
      </c>
      <c r="K203" s="34">
        <f t="shared" si="70"/>
        <v>1067.9756609539854</v>
      </c>
      <c r="L203" s="34">
        <f t="shared" si="71"/>
        <v>-1067.9756609539854</v>
      </c>
      <c r="N203" s="34">
        <f t="shared" si="72"/>
        <v>0</v>
      </c>
      <c r="O203" s="34">
        <f t="shared" si="73"/>
        <v>0</v>
      </c>
      <c r="Q203" s="88">
        <f t="shared" si="79"/>
        <v>45258</v>
      </c>
      <c r="R203" s="19"/>
      <c r="S203" s="20">
        <f t="shared" si="80"/>
        <v>449613.47228486073</v>
      </c>
      <c r="T203" s="21">
        <f t="shared" si="67"/>
        <v>5.208333333333333E-3</v>
      </c>
      <c r="U203" s="22">
        <f t="shared" si="81"/>
        <v>2341.736834816983</v>
      </c>
      <c r="V203" s="22">
        <f t="shared" si="82"/>
        <v>451955.20911967772</v>
      </c>
      <c r="W203" s="22"/>
      <c r="X203" s="22">
        <f t="shared" si="83"/>
        <v>0</v>
      </c>
      <c r="Y203" s="23">
        <f t="shared" si="84"/>
        <v>0</v>
      </c>
      <c r="Z203" s="54"/>
      <c r="AA203" s="34">
        <f t="shared" si="85"/>
        <v>2341.736834816983</v>
      </c>
      <c r="AB203" s="34">
        <f t="shared" si="86"/>
        <v>-2341.736834816983</v>
      </c>
      <c r="AD203" s="34">
        <f t="shared" si="87"/>
        <v>0</v>
      </c>
      <c r="AE203" s="34">
        <f t="shared" si="88"/>
        <v>0</v>
      </c>
    </row>
    <row r="204" spans="1:31" x14ac:dyDescent="0.25">
      <c r="A204" s="88">
        <f t="shared" si="74"/>
        <v>43432</v>
      </c>
      <c r="B204" s="19"/>
      <c r="C204" s="22">
        <f t="shared" si="75"/>
        <v>206119.30256411922</v>
      </c>
      <c r="D204" s="21">
        <f t="shared" si="78"/>
        <v>5.208333333333333E-3</v>
      </c>
      <c r="E204" s="22">
        <f t="shared" si="76"/>
        <v>1073.5380341881209</v>
      </c>
      <c r="F204" s="22">
        <f t="shared" si="77"/>
        <v>207192.84059830735</v>
      </c>
      <c r="G204" s="22"/>
      <c r="H204" s="22">
        <f t="shared" si="68"/>
        <v>0</v>
      </c>
      <c r="I204" s="23">
        <f t="shared" si="69"/>
        <v>0</v>
      </c>
      <c r="K204" s="34">
        <f t="shared" si="70"/>
        <v>1073.5380341881209</v>
      </c>
      <c r="L204" s="34">
        <f t="shared" si="71"/>
        <v>-1073.5380341881209</v>
      </c>
      <c r="N204" s="34">
        <f t="shared" si="72"/>
        <v>0</v>
      </c>
      <c r="O204" s="34">
        <f t="shared" si="73"/>
        <v>0</v>
      </c>
      <c r="Q204" s="88">
        <f t="shared" si="79"/>
        <v>45288</v>
      </c>
      <c r="R204" s="19"/>
      <c r="S204" s="20">
        <f t="shared" si="80"/>
        <v>451955.20911967772</v>
      </c>
      <c r="T204" s="21">
        <f t="shared" si="67"/>
        <v>5.208333333333333E-3</v>
      </c>
      <c r="U204" s="22">
        <f t="shared" si="81"/>
        <v>2353.9333808316546</v>
      </c>
      <c r="V204" s="22">
        <f t="shared" si="82"/>
        <v>454309.14250050939</v>
      </c>
      <c r="W204" s="22"/>
      <c r="X204" s="22">
        <f t="shared" si="83"/>
        <v>0</v>
      </c>
      <c r="Y204" s="23">
        <f t="shared" si="84"/>
        <v>0</v>
      </c>
      <c r="Z204" s="54"/>
      <c r="AA204" s="34">
        <f t="shared" si="85"/>
        <v>2353.9333808316546</v>
      </c>
      <c r="AB204" s="34">
        <f t="shared" si="86"/>
        <v>-2353.9333808316546</v>
      </c>
      <c r="AD204" s="34">
        <f t="shared" si="87"/>
        <v>0</v>
      </c>
      <c r="AE204" s="34">
        <f t="shared" si="88"/>
        <v>0</v>
      </c>
    </row>
    <row r="205" spans="1:31" x14ac:dyDescent="0.25">
      <c r="A205" s="88">
        <f t="shared" si="74"/>
        <v>43462</v>
      </c>
      <c r="B205" s="19"/>
      <c r="C205" s="22">
        <f t="shared" si="75"/>
        <v>207192.84059830735</v>
      </c>
      <c r="D205" s="21">
        <f t="shared" si="78"/>
        <v>5.208333333333333E-3</v>
      </c>
      <c r="E205" s="22">
        <f t="shared" si="76"/>
        <v>1079.1293781161839</v>
      </c>
      <c r="F205" s="22">
        <f t="shared" si="77"/>
        <v>208271.96997642354</v>
      </c>
      <c r="G205" s="22"/>
      <c r="H205" s="22">
        <f t="shared" si="68"/>
        <v>0</v>
      </c>
      <c r="I205" s="23">
        <f t="shared" si="69"/>
        <v>0</v>
      </c>
      <c r="K205" s="34">
        <f t="shared" si="70"/>
        <v>1079.1293781161839</v>
      </c>
      <c r="L205" s="34">
        <f t="shared" si="71"/>
        <v>-1079.1293781161839</v>
      </c>
      <c r="N205" s="34">
        <f t="shared" si="72"/>
        <v>0</v>
      </c>
      <c r="O205" s="34">
        <f t="shared" si="73"/>
        <v>0</v>
      </c>
      <c r="Q205" s="88">
        <f t="shared" si="79"/>
        <v>45319</v>
      </c>
      <c r="R205" s="19"/>
      <c r="S205" s="20">
        <f t="shared" si="80"/>
        <v>454309.14250050939</v>
      </c>
      <c r="T205" s="21">
        <f t="shared" si="67"/>
        <v>5.208333333333333E-3</v>
      </c>
      <c r="U205" s="22">
        <f t="shared" si="81"/>
        <v>2366.1934505234863</v>
      </c>
      <c r="V205" s="22">
        <f t="shared" si="82"/>
        <v>456675.33595103287</v>
      </c>
      <c r="W205" s="22"/>
      <c r="X205" s="22">
        <f t="shared" si="83"/>
        <v>0</v>
      </c>
      <c r="Y205" s="23">
        <f t="shared" si="84"/>
        <v>0</v>
      </c>
      <c r="Z205" s="54"/>
      <c r="AA205" s="34">
        <f t="shared" si="85"/>
        <v>2366.1934505234863</v>
      </c>
      <c r="AB205" s="34">
        <f t="shared" si="86"/>
        <v>-2366.1934505234863</v>
      </c>
      <c r="AD205" s="34">
        <f t="shared" si="87"/>
        <v>0</v>
      </c>
      <c r="AE205" s="34">
        <f t="shared" si="88"/>
        <v>0</v>
      </c>
    </row>
    <row r="206" spans="1:31" x14ac:dyDescent="0.25">
      <c r="A206" s="88">
        <f t="shared" si="74"/>
        <v>43493</v>
      </c>
      <c r="B206" s="19"/>
      <c r="C206" s="22">
        <f t="shared" si="75"/>
        <v>208271.96997642354</v>
      </c>
      <c r="D206" s="21">
        <f t="shared" si="78"/>
        <v>5.208333333333333E-3</v>
      </c>
      <c r="E206" s="22">
        <f t="shared" si="76"/>
        <v>1084.7498436272058</v>
      </c>
      <c r="F206" s="22">
        <f t="shared" si="77"/>
        <v>209356.71982005076</v>
      </c>
      <c r="G206" s="22"/>
      <c r="H206" s="22">
        <f t="shared" si="68"/>
        <v>0</v>
      </c>
      <c r="I206" s="23">
        <f t="shared" si="69"/>
        <v>0</v>
      </c>
      <c r="K206" s="34">
        <f t="shared" si="70"/>
        <v>1084.7498436272058</v>
      </c>
      <c r="L206" s="34">
        <f t="shared" si="71"/>
        <v>-1084.7498436272058</v>
      </c>
      <c r="N206" s="34">
        <f t="shared" si="72"/>
        <v>0</v>
      </c>
      <c r="O206" s="34">
        <f t="shared" si="73"/>
        <v>0</v>
      </c>
      <c r="Q206" s="88">
        <f t="shared" si="79"/>
        <v>45350</v>
      </c>
      <c r="R206" s="19"/>
      <c r="S206" s="20">
        <f t="shared" si="80"/>
        <v>456675.33595103287</v>
      </c>
      <c r="T206" s="21">
        <f t="shared" si="67"/>
        <v>5.208333333333333E-3</v>
      </c>
      <c r="U206" s="22">
        <f t="shared" si="81"/>
        <v>2378.5173747449626</v>
      </c>
      <c r="V206" s="22">
        <f t="shared" si="82"/>
        <v>459053.85332577786</v>
      </c>
      <c r="W206" s="22"/>
      <c r="X206" s="22">
        <f t="shared" si="83"/>
        <v>0</v>
      </c>
      <c r="Y206" s="23">
        <f t="shared" si="84"/>
        <v>0</v>
      </c>
      <c r="Z206" s="54"/>
      <c r="AA206" s="34">
        <f t="shared" si="85"/>
        <v>2378.5173747449626</v>
      </c>
      <c r="AB206" s="34">
        <f t="shared" si="86"/>
        <v>-2378.5173747449626</v>
      </c>
      <c r="AD206" s="34">
        <f t="shared" si="87"/>
        <v>0</v>
      </c>
      <c r="AE206" s="34">
        <f t="shared" si="88"/>
        <v>0</v>
      </c>
    </row>
    <row r="207" spans="1:31" x14ac:dyDescent="0.25">
      <c r="A207" s="88">
        <f t="shared" si="74"/>
        <v>43524</v>
      </c>
      <c r="B207" s="19"/>
      <c r="C207" s="22">
        <f t="shared" si="75"/>
        <v>209356.71982005076</v>
      </c>
      <c r="D207" s="21">
        <f t="shared" si="78"/>
        <v>5.208333333333333E-3</v>
      </c>
      <c r="E207" s="22">
        <f t="shared" si="76"/>
        <v>1090.3995823960977</v>
      </c>
      <c r="F207" s="22">
        <f t="shared" si="77"/>
        <v>210447.11940244684</v>
      </c>
      <c r="G207" s="22"/>
      <c r="H207" s="22">
        <f t="shared" si="68"/>
        <v>0</v>
      </c>
      <c r="I207" s="23">
        <f t="shared" si="69"/>
        <v>0</v>
      </c>
      <c r="K207" s="34">
        <f t="shared" si="70"/>
        <v>1090.3995823960977</v>
      </c>
      <c r="L207" s="34">
        <f t="shared" si="71"/>
        <v>-1090.3995823960977</v>
      </c>
      <c r="N207" s="34">
        <f t="shared" si="72"/>
        <v>0</v>
      </c>
      <c r="O207" s="34">
        <f t="shared" si="73"/>
        <v>0</v>
      </c>
      <c r="Q207" s="88">
        <f t="shared" si="79"/>
        <v>45379</v>
      </c>
      <c r="R207" s="19"/>
      <c r="S207" s="20">
        <f t="shared" si="80"/>
        <v>459053.85332577786</v>
      </c>
      <c r="T207" s="21">
        <f t="shared" si="67"/>
        <v>5.208333333333333E-3</v>
      </c>
      <c r="U207" s="22">
        <f t="shared" si="81"/>
        <v>2390.9054860717597</v>
      </c>
      <c r="V207" s="22">
        <f t="shared" si="82"/>
        <v>461444.75881184964</v>
      </c>
      <c r="W207" s="22"/>
      <c r="X207" s="22">
        <f t="shared" si="83"/>
        <v>0</v>
      </c>
      <c r="Y207" s="23">
        <f t="shared" si="84"/>
        <v>0</v>
      </c>
      <c r="Z207" s="54"/>
      <c r="AA207" s="34">
        <f t="shared" si="85"/>
        <v>2390.9054860717597</v>
      </c>
      <c r="AB207" s="34">
        <f t="shared" si="86"/>
        <v>-2390.9054860717597</v>
      </c>
      <c r="AD207" s="34">
        <f t="shared" si="87"/>
        <v>0</v>
      </c>
      <c r="AE207" s="34">
        <f t="shared" si="88"/>
        <v>0</v>
      </c>
    </row>
    <row r="208" spans="1:31" x14ac:dyDescent="0.25">
      <c r="A208" s="88">
        <f t="shared" si="74"/>
        <v>43552</v>
      </c>
      <c r="B208" s="19"/>
      <c r="C208" s="22">
        <f t="shared" si="75"/>
        <v>210447.11940244684</v>
      </c>
      <c r="D208" s="21">
        <f t="shared" si="78"/>
        <v>5.208333333333333E-3</v>
      </c>
      <c r="E208" s="22">
        <f t="shared" si="76"/>
        <v>1096.0787468877438</v>
      </c>
      <c r="F208" s="22">
        <f t="shared" si="77"/>
        <v>211543.19814933458</v>
      </c>
      <c r="G208" s="22"/>
      <c r="H208" s="22">
        <f t="shared" si="68"/>
        <v>0</v>
      </c>
      <c r="I208" s="23">
        <f t="shared" si="69"/>
        <v>0</v>
      </c>
      <c r="K208" s="34">
        <f t="shared" si="70"/>
        <v>1096.0787468877438</v>
      </c>
      <c r="L208" s="34">
        <f t="shared" si="71"/>
        <v>-1096.0787468877438</v>
      </c>
      <c r="N208" s="34">
        <f t="shared" si="72"/>
        <v>0</v>
      </c>
      <c r="O208" s="34">
        <f t="shared" si="73"/>
        <v>0</v>
      </c>
      <c r="Q208" s="88">
        <f t="shared" si="79"/>
        <v>45410</v>
      </c>
      <c r="R208" s="19"/>
      <c r="S208" s="20">
        <f t="shared" si="80"/>
        <v>461444.75881184964</v>
      </c>
      <c r="T208" s="21">
        <f t="shared" si="67"/>
        <v>5.208333333333333E-3</v>
      </c>
      <c r="U208" s="22">
        <f t="shared" si="81"/>
        <v>2403.3581188117168</v>
      </c>
      <c r="V208" s="22">
        <f t="shared" si="82"/>
        <v>463848.11693066137</v>
      </c>
      <c r="W208" s="22"/>
      <c r="X208" s="22">
        <f t="shared" si="83"/>
        <v>0</v>
      </c>
      <c r="Y208" s="23">
        <f t="shared" si="84"/>
        <v>0</v>
      </c>
      <c r="Z208" s="54"/>
      <c r="AA208" s="34">
        <f t="shared" si="85"/>
        <v>2403.3581188117168</v>
      </c>
      <c r="AB208" s="34">
        <f t="shared" si="86"/>
        <v>-2403.3581188117168</v>
      </c>
      <c r="AD208" s="34">
        <f t="shared" si="87"/>
        <v>0</v>
      </c>
      <c r="AE208" s="34">
        <f t="shared" si="88"/>
        <v>0</v>
      </c>
    </row>
    <row r="209" spans="1:31" x14ac:dyDescent="0.25">
      <c r="A209" s="88">
        <f t="shared" si="74"/>
        <v>43583</v>
      </c>
      <c r="B209" s="19"/>
      <c r="C209" s="22">
        <f t="shared" si="75"/>
        <v>211543.19814933458</v>
      </c>
      <c r="D209" s="21">
        <f t="shared" si="78"/>
        <v>5.208333333333333E-3</v>
      </c>
      <c r="E209" s="22">
        <f t="shared" si="76"/>
        <v>1101.7874903611175</v>
      </c>
      <c r="F209" s="22">
        <f t="shared" si="77"/>
        <v>212644.98563969569</v>
      </c>
      <c r="G209" s="22"/>
      <c r="H209" s="22">
        <f t="shared" si="68"/>
        <v>0</v>
      </c>
      <c r="I209" s="23">
        <f t="shared" si="69"/>
        <v>0</v>
      </c>
      <c r="K209" s="34">
        <f t="shared" si="70"/>
        <v>1101.7874903611175</v>
      </c>
      <c r="L209" s="34">
        <f t="shared" si="71"/>
        <v>-1101.7874903611175</v>
      </c>
      <c r="N209" s="34">
        <f t="shared" si="72"/>
        <v>0</v>
      </c>
      <c r="O209" s="34">
        <f t="shared" si="73"/>
        <v>0</v>
      </c>
      <c r="Q209" s="88">
        <f t="shared" si="79"/>
        <v>45440</v>
      </c>
      <c r="R209" s="19"/>
      <c r="S209" s="20">
        <f t="shared" si="80"/>
        <v>463848.11693066137</v>
      </c>
      <c r="T209" s="21">
        <f t="shared" si="67"/>
        <v>5.208333333333333E-3</v>
      </c>
      <c r="U209" s="22">
        <f t="shared" si="81"/>
        <v>2415.8756090138613</v>
      </c>
      <c r="V209" s="22">
        <f t="shared" si="82"/>
        <v>466263.99253967521</v>
      </c>
      <c r="W209" s="22"/>
      <c r="X209" s="22">
        <f t="shared" si="83"/>
        <v>0</v>
      </c>
      <c r="Y209" s="23">
        <f t="shared" si="84"/>
        <v>0</v>
      </c>
      <c r="Z209" s="54"/>
      <c r="AA209" s="34">
        <f t="shared" si="85"/>
        <v>2415.8756090138613</v>
      </c>
      <c r="AB209" s="34">
        <f t="shared" si="86"/>
        <v>-2415.8756090138613</v>
      </c>
      <c r="AD209" s="34">
        <f t="shared" si="87"/>
        <v>0</v>
      </c>
      <c r="AE209" s="34">
        <f t="shared" si="88"/>
        <v>0</v>
      </c>
    </row>
    <row r="210" spans="1:31" x14ac:dyDescent="0.25">
      <c r="A210" s="88">
        <f t="shared" si="74"/>
        <v>43613</v>
      </c>
      <c r="B210" s="19"/>
      <c r="C210" s="22">
        <f t="shared" si="75"/>
        <v>212644.98563969569</v>
      </c>
      <c r="D210" s="21">
        <f t="shared" si="78"/>
        <v>5.208333333333333E-3</v>
      </c>
      <c r="E210" s="22">
        <f t="shared" si="76"/>
        <v>1107.525966873415</v>
      </c>
      <c r="F210" s="22">
        <f t="shared" si="77"/>
        <v>213752.51160656911</v>
      </c>
      <c r="G210" s="22"/>
      <c r="H210" s="22">
        <f t="shared" si="68"/>
        <v>0</v>
      </c>
      <c r="I210" s="23">
        <f t="shared" si="69"/>
        <v>0</v>
      </c>
      <c r="K210" s="34">
        <f t="shared" si="70"/>
        <v>1107.525966873415</v>
      </c>
      <c r="L210" s="34">
        <f t="shared" si="71"/>
        <v>-1107.525966873415</v>
      </c>
      <c r="N210" s="34">
        <f t="shared" si="72"/>
        <v>0</v>
      </c>
      <c r="O210" s="34">
        <f t="shared" si="73"/>
        <v>0</v>
      </c>
      <c r="Q210" s="88">
        <f t="shared" si="79"/>
        <v>45471</v>
      </c>
      <c r="R210" s="19"/>
      <c r="S210" s="20">
        <f t="shared" si="80"/>
        <v>466263.99253967521</v>
      </c>
      <c r="T210" s="21">
        <f t="shared" si="67"/>
        <v>5.208333333333333E-3</v>
      </c>
      <c r="U210" s="22">
        <f t="shared" si="81"/>
        <v>2428.4582944774747</v>
      </c>
      <c r="V210" s="22">
        <f t="shared" si="82"/>
        <v>468692.4508341527</v>
      </c>
      <c r="W210" s="22"/>
      <c r="X210" s="22">
        <f t="shared" si="83"/>
        <v>0</v>
      </c>
      <c r="Y210" s="23">
        <f t="shared" si="84"/>
        <v>0</v>
      </c>
      <c r="Z210" s="54"/>
      <c r="AA210" s="34">
        <f t="shared" si="85"/>
        <v>2428.4582944774747</v>
      </c>
      <c r="AB210" s="34">
        <f t="shared" si="86"/>
        <v>-2428.4582944774747</v>
      </c>
      <c r="AD210" s="34">
        <f t="shared" si="87"/>
        <v>0</v>
      </c>
      <c r="AE210" s="34">
        <f t="shared" si="88"/>
        <v>0</v>
      </c>
    </row>
    <row r="211" spans="1:31" x14ac:dyDescent="0.25">
      <c r="A211" s="88">
        <f t="shared" si="74"/>
        <v>43644</v>
      </c>
      <c r="B211" s="19"/>
      <c r="C211" s="22">
        <f t="shared" si="75"/>
        <v>213752.51160656911</v>
      </c>
      <c r="D211" s="21">
        <f t="shared" si="78"/>
        <v>5.208333333333333E-3</v>
      </c>
      <c r="E211" s="22">
        <f t="shared" si="76"/>
        <v>1113.294331284214</v>
      </c>
      <c r="F211" s="22">
        <f t="shared" si="77"/>
        <v>214865.80593785332</v>
      </c>
      <c r="G211" s="22"/>
      <c r="H211" s="22">
        <f t="shared" si="68"/>
        <v>0</v>
      </c>
      <c r="I211" s="23">
        <f t="shared" si="69"/>
        <v>0</v>
      </c>
      <c r="K211" s="34">
        <f t="shared" si="70"/>
        <v>1113.294331284214</v>
      </c>
      <c r="L211" s="34">
        <f t="shared" si="71"/>
        <v>-1113.294331284214</v>
      </c>
      <c r="N211" s="34">
        <f t="shared" si="72"/>
        <v>0</v>
      </c>
      <c r="O211" s="34">
        <f t="shared" si="73"/>
        <v>0</v>
      </c>
      <c r="Q211" s="88">
        <f t="shared" si="79"/>
        <v>45501</v>
      </c>
      <c r="R211" s="19"/>
      <c r="S211" s="20">
        <f t="shared" si="80"/>
        <v>468692.4508341527</v>
      </c>
      <c r="T211" s="21">
        <f t="shared" si="67"/>
        <v>5.208333333333333E-3</v>
      </c>
      <c r="U211" s="22">
        <f t="shared" si="81"/>
        <v>2441.1065147612117</v>
      </c>
      <c r="V211" s="22">
        <f t="shared" si="82"/>
        <v>471133.55734891392</v>
      </c>
      <c r="W211" s="22"/>
      <c r="X211" s="22">
        <f t="shared" si="83"/>
        <v>0</v>
      </c>
      <c r="Y211" s="23">
        <f t="shared" si="84"/>
        <v>0</v>
      </c>
      <c r="Z211" s="54"/>
      <c r="AA211" s="34">
        <f t="shared" si="85"/>
        <v>2441.1065147612117</v>
      </c>
      <c r="AB211" s="34">
        <f t="shared" si="86"/>
        <v>-2441.1065147612117</v>
      </c>
      <c r="AD211" s="34">
        <f t="shared" si="87"/>
        <v>0</v>
      </c>
      <c r="AE211" s="34">
        <f t="shared" si="88"/>
        <v>0</v>
      </c>
    </row>
    <row r="212" spans="1:31" x14ac:dyDescent="0.25">
      <c r="A212" s="88">
        <f t="shared" si="74"/>
        <v>43674</v>
      </c>
      <c r="B212" s="19"/>
      <c r="C212" s="22">
        <f t="shared" si="75"/>
        <v>214865.80593785332</v>
      </c>
      <c r="D212" s="21">
        <f t="shared" si="78"/>
        <v>5.208333333333333E-3</v>
      </c>
      <c r="E212" s="22">
        <f t="shared" si="76"/>
        <v>1119.0927392596527</v>
      </c>
      <c r="F212" s="22">
        <f t="shared" si="77"/>
        <v>215984.89867711297</v>
      </c>
      <c r="G212" s="22"/>
      <c r="H212" s="22">
        <f t="shared" si="68"/>
        <v>0</v>
      </c>
      <c r="I212" s="23">
        <f t="shared" si="69"/>
        <v>0</v>
      </c>
      <c r="K212" s="34">
        <f t="shared" si="70"/>
        <v>1119.0927392596527</v>
      </c>
      <c r="L212" s="34">
        <f t="shared" si="71"/>
        <v>-1119.0927392596527</v>
      </c>
      <c r="N212" s="34">
        <f t="shared" si="72"/>
        <v>0</v>
      </c>
      <c r="O212" s="34">
        <f t="shared" si="73"/>
        <v>0</v>
      </c>
      <c r="Q212" s="88">
        <f t="shared" si="79"/>
        <v>45532</v>
      </c>
      <c r="R212" s="19"/>
      <c r="S212" s="20">
        <f t="shared" si="80"/>
        <v>471133.55734891392</v>
      </c>
      <c r="T212" s="21">
        <f t="shared" ref="T212:T275" si="89">$S$12/12</f>
        <v>5.208333333333333E-3</v>
      </c>
      <c r="U212" s="22">
        <f t="shared" si="81"/>
        <v>2453.82061119226</v>
      </c>
      <c r="V212" s="22">
        <f t="shared" si="82"/>
        <v>473587.37796010618</v>
      </c>
      <c r="W212" s="22"/>
      <c r="X212" s="22">
        <f t="shared" si="83"/>
        <v>0</v>
      </c>
      <c r="Y212" s="23">
        <f t="shared" si="84"/>
        <v>0</v>
      </c>
      <c r="Z212" s="54"/>
      <c r="AA212" s="34">
        <f t="shared" si="85"/>
        <v>2453.82061119226</v>
      </c>
      <c r="AB212" s="34">
        <f t="shared" si="86"/>
        <v>-2453.82061119226</v>
      </c>
      <c r="AD212" s="34">
        <f t="shared" si="87"/>
        <v>0</v>
      </c>
      <c r="AE212" s="34">
        <f t="shared" si="88"/>
        <v>0</v>
      </c>
    </row>
    <row r="213" spans="1:31" x14ac:dyDescent="0.25">
      <c r="A213" s="88">
        <f t="shared" si="74"/>
        <v>43705</v>
      </c>
      <c r="B213" s="19"/>
      <c r="C213" s="22">
        <f t="shared" si="75"/>
        <v>215984.89867711297</v>
      </c>
      <c r="D213" s="21">
        <f t="shared" si="78"/>
        <v>5.208333333333333E-3</v>
      </c>
      <c r="E213" s="22">
        <f t="shared" si="76"/>
        <v>1124.9213472766301</v>
      </c>
      <c r="F213" s="22">
        <f t="shared" si="77"/>
        <v>217109.8200243896</v>
      </c>
      <c r="G213" s="22"/>
      <c r="H213" s="22">
        <f t="shared" ref="H213:H276" si="90">IF(I212&gt;ABS(H212),H212,-I212)</f>
        <v>0</v>
      </c>
      <c r="I213" s="23">
        <f t="shared" ref="I213:I276" si="91">I212+H213</f>
        <v>0</v>
      </c>
      <c r="K213" s="34">
        <f t="shared" si="70"/>
        <v>1124.9213472766301</v>
      </c>
      <c r="L213" s="34">
        <f t="shared" si="71"/>
        <v>-1124.9213472766301</v>
      </c>
      <c r="N213" s="34">
        <f t="shared" si="72"/>
        <v>0</v>
      </c>
      <c r="O213" s="34">
        <f t="shared" si="73"/>
        <v>0</v>
      </c>
      <c r="Q213" s="88">
        <f t="shared" si="79"/>
        <v>45563</v>
      </c>
      <c r="R213" s="19"/>
      <c r="S213" s="20">
        <f t="shared" si="80"/>
        <v>473587.37796010618</v>
      </c>
      <c r="T213" s="21">
        <f t="shared" si="89"/>
        <v>5.208333333333333E-3</v>
      </c>
      <c r="U213" s="22">
        <f t="shared" si="81"/>
        <v>2466.6009268755529</v>
      </c>
      <c r="V213" s="22">
        <f t="shared" si="82"/>
        <v>476053.97888698173</v>
      </c>
      <c r="W213" s="22"/>
      <c r="X213" s="22">
        <f t="shared" si="83"/>
        <v>0</v>
      </c>
      <c r="Y213" s="23">
        <f t="shared" si="84"/>
        <v>0</v>
      </c>
      <c r="Z213" s="54"/>
      <c r="AA213" s="34">
        <f t="shared" si="85"/>
        <v>2466.6009268755529</v>
      </c>
      <c r="AB213" s="34">
        <f t="shared" si="86"/>
        <v>-2466.6009268755529</v>
      </c>
      <c r="AD213" s="34">
        <f t="shared" si="87"/>
        <v>0</v>
      </c>
      <c r="AE213" s="34">
        <f t="shared" si="88"/>
        <v>0</v>
      </c>
    </row>
    <row r="214" spans="1:31" x14ac:dyDescent="0.25">
      <c r="A214" s="88">
        <f t="shared" si="74"/>
        <v>43736</v>
      </c>
      <c r="B214" s="19"/>
      <c r="C214" s="22">
        <f t="shared" si="75"/>
        <v>217109.8200243896</v>
      </c>
      <c r="D214" s="21">
        <f t="shared" si="78"/>
        <v>5.208333333333333E-3</v>
      </c>
      <c r="E214" s="22">
        <f t="shared" si="76"/>
        <v>1130.7803126270292</v>
      </c>
      <c r="F214" s="22">
        <f t="shared" si="77"/>
        <v>218240.60033701663</v>
      </c>
      <c r="G214" s="22"/>
      <c r="H214" s="22">
        <f t="shared" si="90"/>
        <v>0</v>
      </c>
      <c r="I214" s="23">
        <f t="shared" si="91"/>
        <v>0</v>
      </c>
      <c r="K214" s="34">
        <f t="shared" si="70"/>
        <v>1130.7803126270292</v>
      </c>
      <c r="L214" s="34">
        <f t="shared" si="71"/>
        <v>-1130.7803126270292</v>
      </c>
      <c r="N214" s="34">
        <f t="shared" si="72"/>
        <v>0</v>
      </c>
      <c r="O214" s="34">
        <f t="shared" si="73"/>
        <v>0</v>
      </c>
      <c r="Q214" s="88">
        <f t="shared" si="79"/>
        <v>45593</v>
      </c>
      <c r="R214" s="19"/>
      <c r="S214" s="20">
        <f t="shared" si="80"/>
        <v>476053.97888698173</v>
      </c>
      <c r="T214" s="21">
        <f t="shared" si="89"/>
        <v>5.208333333333333E-3</v>
      </c>
      <c r="U214" s="22">
        <f t="shared" si="81"/>
        <v>2479.4478067030295</v>
      </c>
      <c r="V214" s="22">
        <f t="shared" si="82"/>
        <v>478533.42669368477</v>
      </c>
      <c r="W214" s="22"/>
      <c r="X214" s="22">
        <f t="shared" si="83"/>
        <v>0</v>
      </c>
      <c r="Y214" s="23">
        <f t="shared" si="84"/>
        <v>0</v>
      </c>
      <c r="Z214" s="54"/>
      <c r="AA214" s="34">
        <f t="shared" si="85"/>
        <v>2479.4478067030295</v>
      </c>
      <c r="AB214" s="34">
        <f t="shared" si="86"/>
        <v>-2479.4478067030295</v>
      </c>
      <c r="AD214" s="34">
        <f t="shared" si="87"/>
        <v>0</v>
      </c>
      <c r="AE214" s="34">
        <f t="shared" si="88"/>
        <v>0</v>
      </c>
    </row>
    <row r="215" spans="1:31" x14ac:dyDescent="0.25">
      <c r="A215" s="88">
        <f t="shared" si="74"/>
        <v>43766</v>
      </c>
      <c r="B215" s="19"/>
      <c r="C215" s="22">
        <f t="shared" si="75"/>
        <v>218240.60033701663</v>
      </c>
      <c r="D215" s="21">
        <f t="shared" si="78"/>
        <v>5.208333333333333E-3</v>
      </c>
      <c r="E215" s="22">
        <f t="shared" si="76"/>
        <v>1136.6697934219615</v>
      </c>
      <c r="F215" s="22">
        <f t="shared" si="77"/>
        <v>219377.27013043858</v>
      </c>
      <c r="G215" s="22"/>
      <c r="H215" s="22">
        <f t="shared" si="90"/>
        <v>0</v>
      </c>
      <c r="I215" s="23">
        <f t="shared" si="91"/>
        <v>0</v>
      </c>
      <c r="K215" s="34">
        <f t="shared" si="70"/>
        <v>1136.6697934219615</v>
      </c>
      <c r="L215" s="34">
        <f t="shared" si="71"/>
        <v>-1136.6697934219615</v>
      </c>
      <c r="N215" s="34">
        <f t="shared" si="72"/>
        <v>0</v>
      </c>
      <c r="O215" s="34">
        <f t="shared" si="73"/>
        <v>0</v>
      </c>
      <c r="Q215" s="88">
        <f t="shared" si="79"/>
        <v>45624</v>
      </c>
      <c r="R215" s="19"/>
      <c r="S215" s="20">
        <f t="shared" si="80"/>
        <v>478533.42669368477</v>
      </c>
      <c r="T215" s="21">
        <f t="shared" si="89"/>
        <v>5.208333333333333E-3</v>
      </c>
      <c r="U215" s="22">
        <f t="shared" si="81"/>
        <v>2492.3615973629412</v>
      </c>
      <c r="V215" s="22">
        <f t="shared" si="82"/>
        <v>481025.78829104773</v>
      </c>
      <c r="W215" s="22"/>
      <c r="X215" s="22">
        <f t="shared" si="83"/>
        <v>0</v>
      </c>
      <c r="Y215" s="23">
        <f t="shared" si="84"/>
        <v>0</v>
      </c>
      <c r="Z215" s="54"/>
      <c r="AA215" s="34">
        <f t="shared" si="85"/>
        <v>2492.3615973629412</v>
      </c>
      <c r="AB215" s="34">
        <f t="shared" si="86"/>
        <v>-2492.3615973629412</v>
      </c>
      <c r="AD215" s="34">
        <f t="shared" si="87"/>
        <v>0</v>
      </c>
      <c r="AE215" s="34">
        <f t="shared" si="88"/>
        <v>0</v>
      </c>
    </row>
    <row r="216" spans="1:31" x14ac:dyDescent="0.25">
      <c r="A216" s="88">
        <f t="shared" si="74"/>
        <v>43797</v>
      </c>
      <c r="B216" s="19"/>
      <c r="C216" s="22">
        <f t="shared" si="75"/>
        <v>219377.27013043858</v>
      </c>
      <c r="D216" s="21">
        <f t="shared" si="78"/>
        <v>5.208333333333333E-3</v>
      </c>
      <c r="E216" s="22">
        <f t="shared" si="76"/>
        <v>1142.5899485960342</v>
      </c>
      <c r="F216" s="22">
        <f t="shared" si="77"/>
        <v>220519.86007903461</v>
      </c>
      <c r="G216" s="22"/>
      <c r="H216" s="22">
        <f t="shared" si="90"/>
        <v>0</v>
      </c>
      <c r="I216" s="23">
        <f t="shared" si="91"/>
        <v>0</v>
      </c>
      <c r="K216" s="34">
        <f t="shared" si="70"/>
        <v>1142.5899485960342</v>
      </c>
      <c r="L216" s="34">
        <f t="shared" si="71"/>
        <v>-1142.5899485960342</v>
      </c>
      <c r="N216" s="34">
        <f t="shared" si="72"/>
        <v>0</v>
      </c>
      <c r="O216" s="34">
        <f t="shared" si="73"/>
        <v>0</v>
      </c>
      <c r="Q216" s="88">
        <f t="shared" si="79"/>
        <v>45654</v>
      </c>
      <c r="R216" s="19"/>
      <c r="S216" s="20">
        <f t="shared" si="80"/>
        <v>481025.78829104773</v>
      </c>
      <c r="T216" s="21">
        <f t="shared" si="89"/>
        <v>5.208333333333333E-3</v>
      </c>
      <c r="U216" s="22">
        <f t="shared" si="81"/>
        <v>2505.3426473492068</v>
      </c>
      <c r="V216" s="22">
        <f t="shared" si="82"/>
        <v>483531.13093839696</v>
      </c>
      <c r="W216" s="22"/>
      <c r="X216" s="22">
        <f t="shared" si="83"/>
        <v>0</v>
      </c>
      <c r="Y216" s="23">
        <f t="shared" si="84"/>
        <v>0</v>
      </c>
      <c r="Z216" s="54"/>
      <c r="AA216" s="34">
        <f t="shared" si="85"/>
        <v>2505.3426473492068</v>
      </c>
      <c r="AB216" s="34">
        <f t="shared" si="86"/>
        <v>-2505.3426473492068</v>
      </c>
      <c r="AD216" s="34">
        <f t="shared" si="87"/>
        <v>0</v>
      </c>
      <c r="AE216" s="34">
        <f t="shared" si="88"/>
        <v>0</v>
      </c>
    </row>
    <row r="217" spans="1:31" x14ac:dyDescent="0.25">
      <c r="A217" s="88">
        <f t="shared" si="74"/>
        <v>43827</v>
      </c>
      <c r="B217" s="19"/>
      <c r="C217" s="22">
        <f t="shared" si="75"/>
        <v>220519.86007903461</v>
      </c>
      <c r="D217" s="21">
        <f t="shared" si="78"/>
        <v>5.208333333333333E-3</v>
      </c>
      <c r="E217" s="22">
        <f t="shared" si="76"/>
        <v>1148.5409379116386</v>
      </c>
      <c r="F217" s="22">
        <f t="shared" si="77"/>
        <v>221668.40101694624</v>
      </c>
      <c r="G217" s="22"/>
      <c r="H217" s="22">
        <f t="shared" si="90"/>
        <v>0</v>
      </c>
      <c r="I217" s="23">
        <f t="shared" si="91"/>
        <v>0</v>
      </c>
      <c r="K217" s="34">
        <f t="shared" si="70"/>
        <v>1148.5409379116386</v>
      </c>
      <c r="L217" s="34">
        <f t="shared" si="71"/>
        <v>-1148.5409379116386</v>
      </c>
      <c r="N217" s="34">
        <f t="shared" si="72"/>
        <v>0</v>
      </c>
      <c r="O217" s="34">
        <f t="shared" si="73"/>
        <v>0</v>
      </c>
      <c r="Q217" s="88">
        <f t="shared" si="79"/>
        <v>45685</v>
      </c>
      <c r="R217" s="19"/>
      <c r="S217" s="20">
        <f t="shared" si="80"/>
        <v>483531.13093839696</v>
      </c>
      <c r="T217" s="21">
        <f t="shared" si="89"/>
        <v>5.208333333333333E-3</v>
      </c>
      <c r="U217" s="22">
        <f t="shared" si="81"/>
        <v>2518.3913069708174</v>
      </c>
      <c r="V217" s="22">
        <f t="shared" si="82"/>
        <v>486049.52224536776</v>
      </c>
      <c r="W217" s="22"/>
      <c r="X217" s="22">
        <f t="shared" si="83"/>
        <v>0</v>
      </c>
      <c r="Y217" s="23">
        <f t="shared" si="84"/>
        <v>0</v>
      </c>
      <c r="Z217" s="54"/>
      <c r="AA217" s="34">
        <f t="shared" si="85"/>
        <v>2518.3913069708174</v>
      </c>
      <c r="AB217" s="34">
        <f t="shared" si="86"/>
        <v>-2518.3913069708174</v>
      </c>
      <c r="AD217" s="34">
        <f t="shared" si="87"/>
        <v>0</v>
      </c>
      <c r="AE217" s="34">
        <f t="shared" si="88"/>
        <v>0</v>
      </c>
    </row>
    <row r="218" spans="1:31" x14ac:dyDescent="0.25">
      <c r="A218" s="88">
        <f t="shared" si="74"/>
        <v>43858</v>
      </c>
      <c r="B218" s="19"/>
      <c r="C218" s="22">
        <f t="shared" si="75"/>
        <v>221668.40101694624</v>
      </c>
      <c r="D218" s="21">
        <f t="shared" si="78"/>
        <v>5.208333333333333E-3</v>
      </c>
      <c r="E218" s="22">
        <f t="shared" si="76"/>
        <v>1154.5229219632615</v>
      </c>
      <c r="F218" s="22">
        <f t="shared" si="77"/>
        <v>222822.92393890952</v>
      </c>
      <c r="G218" s="22"/>
      <c r="H218" s="22">
        <f t="shared" si="90"/>
        <v>0</v>
      </c>
      <c r="I218" s="23">
        <f t="shared" si="91"/>
        <v>0</v>
      </c>
      <c r="K218" s="34">
        <f t="shared" si="70"/>
        <v>1154.5229219632615</v>
      </c>
      <c r="L218" s="34">
        <f t="shared" si="71"/>
        <v>-1154.5229219632615</v>
      </c>
      <c r="N218" s="34">
        <f t="shared" si="72"/>
        <v>0</v>
      </c>
      <c r="O218" s="34">
        <f t="shared" si="73"/>
        <v>0</v>
      </c>
      <c r="Q218" s="88">
        <f t="shared" si="79"/>
        <v>45716</v>
      </c>
      <c r="R218" s="19"/>
      <c r="S218" s="20">
        <f t="shared" si="80"/>
        <v>486049.52224536776</v>
      </c>
      <c r="T218" s="21">
        <f t="shared" si="89"/>
        <v>5.208333333333333E-3</v>
      </c>
      <c r="U218" s="22">
        <f t="shared" si="81"/>
        <v>2531.5079283612904</v>
      </c>
      <c r="V218" s="22">
        <f t="shared" si="82"/>
        <v>488581.03017372906</v>
      </c>
      <c r="W218" s="22"/>
      <c r="X218" s="22">
        <f t="shared" si="83"/>
        <v>0</v>
      </c>
      <c r="Y218" s="23">
        <f t="shared" si="84"/>
        <v>0</v>
      </c>
      <c r="Z218" s="54"/>
      <c r="AA218" s="34">
        <f t="shared" si="85"/>
        <v>2531.5079283612904</v>
      </c>
      <c r="AB218" s="34">
        <f t="shared" si="86"/>
        <v>-2531.5079283612904</v>
      </c>
      <c r="AD218" s="34">
        <f t="shared" si="87"/>
        <v>0</v>
      </c>
      <c r="AE218" s="34">
        <f t="shared" si="88"/>
        <v>0</v>
      </c>
    </row>
    <row r="219" spans="1:31" x14ac:dyDescent="0.25">
      <c r="A219" s="88">
        <f t="shared" si="74"/>
        <v>43889</v>
      </c>
      <c r="B219" s="19"/>
      <c r="C219" s="22">
        <f t="shared" si="75"/>
        <v>222822.92393890952</v>
      </c>
      <c r="D219" s="21">
        <f t="shared" si="78"/>
        <v>5.208333333333333E-3</v>
      </c>
      <c r="E219" s="22">
        <f t="shared" si="76"/>
        <v>1160.5360621818204</v>
      </c>
      <c r="F219" s="22">
        <f t="shared" si="77"/>
        <v>223983.46000109133</v>
      </c>
      <c r="G219" s="22"/>
      <c r="H219" s="22">
        <f t="shared" si="90"/>
        <v>0</v>
      </c>
      <c r="I219" s="23">
        <f t="shared" si="91"/>
        <v>0</v>
      </c>
      <c r="K219" s="34">
        <f t="shared" si="70"/>
        <v>1160.5360621818204</v>
      </c>
      <c r="L219" s="34">
        <f t="shared" si="71"/>
        <v>-1160.5360621818204</v>
      </c>
      <c r="N219" s="34">
        <f t="shared" si="72"/>
        <v>0</v>
      </c>
      <c r="O219" s="34">
        <f t="shared" si="73"/>
        <v>0</v>
      </c>
      <c r="Q219" s="88">
        <f t="shared" si="79"/>
        <v>45744</v>
      </c>
      <c r="R219" s="19"/>
      <c r="S219" s="20">
        <f t="shared" si="80"/>
        <v>488581.03017372906</v>
      </c>
      <c r="T219" s="21">
        <f t="shared" si="89"/>
        <v>5.208333333333333E-3</v>
      </c>
      <c r="U219" s="22">
        <f t="shared" si="81"/>
        <v>2544.6928654881722</v>
      </c>
      <c r="V219" s="22">
        <f t="shared" si="82"/>
        <v>491125.72303921724</v>
      </c>
      <c r="W219" s="22"/>
      <c r="X219" s="22">
        <f t="shared" si="83"/>
        <v>0</v>
      </c>
      <c r="Y219" s="23">
        <f t="shared" si="84"/>
        <v>0</v>
      </c>
      <c r="Z219" s="54"/>
      <c r="AA219" s="34">
        <f t="shared" si="85"/>
        <v>2544.6928654881722</v>
      </c>
      <c r="AB219" s="34">
        <f t="shared" si="86"/>
        <v>-2544.6928654881722</v>
      </c>
      <c r="AD219" s="34">
        <f t="shared" si="87"/>
        <v>0</v>
      </c>
      <c r="AE219" s="34">
        <f t="shared" si="88"/>
        <v>0</v>
      </c>
    </row>
    <row r="220" spans="1:31" x14ac:dyDescent="0.25">
      <c r="A220" s="88">
        <f t="shared" si="74"/>
        <v>43918</v>
      </c>
      <c r="B220" s="19"/>
      <c r="C220" s="22">
        <f t="shared" si="75"/>
        <v>223983.46000109133</v>
      </c>
      <c r="D220" s="21">
        <f t="shared" si="78"/>
        <v>5.208333333333333E-3</v>
      </c>
      <c r="E220" s="22">
        <f t="shared" si="76"/>
        <v>1166.5805208390173</v>
      </c>
      <c r="F220" s="22">
        <f t="shared" si="77"/>
        <v>225150.04052193035</v>
      </c>
      <c r="G220" s="22"/>
      <c r="H220" s="22">
        <f t="shared" si="90"/>
        <v>0</v>
      </c>
      <c r="I220" s="23">
        <f t="shared" si="91"/>
        <v>0</v>
      </c>
      <c r="K220" s="34">
        <f t="shared" si="70"/>
        <v>1166.5805208390173</v>
      </c>
      <c r="L220" s="34">
        <f t="shared" si="71"/>
        <v>-1166.5805208390173</v>
      </c>
      <c r="N220" s="34">
        <f t="shared" si="72"/>
        <v>0</v>
      </c>
      <c r="O220" s="34">
        <f t="shared" si="73"/>
        <v>0</v>
      </c>
      <c r="Q220" s="88">
        <f t="shared" si="79"/>
        <v>45775</v>
      </c>
      <c r="R220" s="19"/>
      <c r="S220" s="20">
        <f t="shared" si="80"/>
        <v>491125.72303921724</v>
      </c>
      <c r="T220" s="21">
        <f t="shared" si="89"/>
        <v>5.208333333333333E-3</v>
      </c>
      <c r="U220" s="22">
        <f t="shared" si="81"/>
        <v>2557.9464741625898</v>
      </c>
      <c r="V220" s="22">
        <f t="shared" si="82"/>
        <v>493683.66951337981</v>
      </c>
      <c r="W220" s="22"/>
      <c r="X220" s="22">
        <f t="shared" si="83"/>
        <v>0</v>
      </c>
      <c r="Y220" s="23">
        <f t="shared" si="84"/>
        <v>0</v>
      </c>
      <c r="Z220" s="54"/>
      <c r="AA220" s="34">
        <f t="shared" si="85"/>
        <v>2557.9464741625898</v>
      </c>
      <c r="AB220" s="34">
        <f t="shared" si="86"/>
        <v>-2557.9464741625898</v>
      </c>
      <c r="AD220" s="34">
        <f t="shared" si="87"/>
        <v>0</v>
      </c>
      <c r="AE220" s="34">
        <f t="shared" si="88"/>
        <v>0</v>
      </c>
    </row>
    <row r="221" spans="1:31" x14ac:dyDescent="0.25">
      <c r="A221" s="88">
        <f t="shared" si="74"/>
        <v>43949</v>
      </c>
      <c r="B221" s="19"/>
      <c r="C221" s="22">
        <f t="shared" si="75"/>
        <v>225150.04052193035</v>
      </c>
      <c r="D221" s="21">
        <f t="shared" si="78"/>
        <v>5.208333333333333E-3</v>
      </c>
      <c r="E221" s="22">
        <f t="shared" si="76"/>
        <v>1172.6564610517205</v>
      </c>
      <c r="F221" s="22">
        <f t="shared" si="77"/>
        <v>226322.69698298207</v>
      </c>
      <c r="G221" s="22"/>
      <c r="H221" s="22">
        <f t="shared" si="90"/>
        <v>0</v>
      </c>
      <c r="I221" s="23">
        <f t="shared" si="91"/>
        <v>0</v>
      </c>
      <c r="K221" s="34">
        <f t="shared" si="70"/>
        <v>1172.6564610517205</v>
      </c>
      <c r="L221" s="34">
        <f t="shared" si="71"/>
        <v>-1172.6564610517205</v>
      </c>
      <c r="N221" s="34">
        <f t="shared" si="72"/>
        <v>0</v>
      </c>
      <c r="O221" s="34">
        <f t="shared" si="73"/>
        <v>0</v>
      </c>
      <c r="Q221" s="88">
        <f t="shared" si="79"/>
        <v>45805</v>
      </c>
      <c r="R221" s="19"/>
      <c r="S221" s="20">
        <f t="shared" si="80"/>
        <v>493683.66951337981</v>
      </c>
      <c r="T221" s="21">
        <f t="shared" si="89"/>
        <v>5.208333333333333E-3</v>
      </c>
      <c r="U221" s="22">
        <f t="shared" si="81"/>
        <v>2571.269112048853</v>
      </c>
      <c r="V221" s="22">
        <f t="shared" si="82"/>
        <v>496254.93862542865</v>
      </c>
      <c r="W221" s="22"/>
      <c r="X221" s="22">
        <f t="shared" si="83"/>
        <v>0</v>
      </c>
      <c r="Y221" s="23">
        <f t="shared" si="84"/>
        <v>0</v>
      </c>
      <c r="Z221" s="54"/>
      <c r="AA221" s="34">
        <f t="shared" si="85"/>
        <v>2571.269112048853</v>
      </c>
      <c r="AB221" s="34">
        <f t="shared" si="86"/>
        <v>-2571.269112048853</v>
      </c>
      <c r="AD221" s="34">
        <f t="shared" si="87"/>
        <v>0</v>
      </c>
      <c r="AE221" s="34">
        <f t="shared" si="88"/>
        <v>0</v>
      </c>
    </row>
    <row r="222" spans="1:31" x14ac:dyDescent="0.25">
      <c r="A222" s="88">
        <f t="shared" si="74"/>
        <v>43979</v>
      </c>
      <c r="B222" s="19"/>
      <c r="C222" s="22">
        <f t="shared" si="75"/>
        <v>226322.69698298207</v>
      </c>
      <c r="D222" s="21">
        <f t="shared" si="78"/>
        <v>5.208333333333333E-3</v>
      </c>
      <c r="E222" s="22">
        <f t="shared" si="76"/>
        <v>1178.7640467863648</v>
      </c>
      <c r="F222" s="22">
        <f t="shared" si="77"/>
        <v>227501.46102976843</v>
      </c>
      <c r="G222" s="22"/>
      <c r="H222" s="22">
        <f t="shared" si="90"/>
        <v>0</v>
      </c>
      <c r="I222" s="23">
        <f t="shared" si="91"/>
        <v>0</v>
      </c>
      <c r="K222" s="34">
        <f t="shared" si="70"/>
        <v>1178.7640467863648</v>
      </c>
      <c r="L222" s="34">
        <f t="shared" si="71"/>
        <v>-1178.7640467863648</v>
      </c>
      <c r="N222" s="34">
        <f t="shared" si="72"/>
        <v>0</v>
      </c>
      <c r="O222" s="34">
        <f t="shared" si="73"/>
        <v>0</v>
      </c>
      <c r="Q222" s="88">
        <f t="shared" si="79"/>
        <v>45836</v>
      </c>
      <c r="R222" s="19"/>
      <c r="S222" s="20">
        <f t="shared" si="80"/>
        <v>496254.93862542865</v>
      </c>
      <c r="T222" s="21">
        <f t="shared" si="89"/>
        <v>5.208333333333333E-3</v>
      </c>
      <c r="U222" s="22">
        <f t="shared" si="81"/>
        <v>2584.6611386741074</v>
      </c>
      <c r="V222" s="22">
        <f t="shared" si="82"/>
        <v>498839.59976410278</v>
      </c>
      <c r="W222" s="22"/>
      <c r="X222" s="22">
        <f t="shared" si="83"/>
        <v>0</v>
      </c>
      <c r="Y222" s="23">
        <f t="shared" si="84"/>
        <v>0</v>
      </c>
      <c r="Z222" s="54"/>
      <c r="AA222" s="34">
        <f t="shared" si="85"/>
        <v>2584.6611386741074</v>
      </c>
      <c r="AB222" s="34">
        <f t="shared" si="86"/>
        <v>-2584.6611386741074</v>
      </c>
      <c r="AD222" s="34">
        <f t="shared" si="87"/>
        <v>0</v>
      </c>
      <c r="AE222" s="34">
        <f t="shared" si="88"/>
        <v>0</v>
      </c>
    </row>
    <row r="223" spans="1:31" x14ac:dyDescent="0.25">
      <c r="A223" s="88">
        <f t="shared" si="74"/>
        <v>44010</v>
      </c>
      <c r="B223" s="19"/>
      <c r="C223" s="22">
        <f t="shared" si="75"/>
        <v>227501.46102976843</v>
      </c>
      <c r="D223" s="21">
        <f t="shared" si="78"/>
        <v>5.208333333333333E-3</v>
      </c>
      <c r="E223" s="22">
        <f t="shared" si="76"/>
        <v>1184.9034428633772</v>
      </c>
      <c r="F223" s="22">
        <f t="shared" si="77"/>
        <v>228686.3644726318</v>
      </c>
      <c r="G223" s="22"/>
      <c r="H223" s="22">
        <f t="shared" si="90"/>
        <v>0</v>
      </c>
      <c r="I223" s="23">
        <f t="shared" si="91"/>
        <v>0</v>
      </c>
      <c r="K223" s="34">
        <f t="shared" si="70"/>
        <v>1184.9034428633772</v>
      </c>
      <c r="L223" s="34">
        <f t="shared" si="71"/>
        <v>-1184.9034428633772</v>
      </c>
      <c r="N223" s="34">
        <f t="shared" si="72"/>
        <v>0</v>
      </c>
      <c r="O223" s="34">
        <f t="shared" si="73"/>
        <v>0</v>
      </c>
      <c r="Q223" s="88">
        <f t="shared" si="79"/>
        <v>45866</v>
      </c>
      <c r="R223" s="19"/>
      <c r="S223" s="20">
        <f t="shared" si="80"/>
        <v>498839.59976410278</v>
      </c>
      <c r="T223" s="21">
        <f t="shared" si="89"/>
        <v>5.208333333333333E-3</v>
      </c>
      <c r="U223" s="22">
        <f t="shared" si="81"/>
        <v>2598.1229154380353</v>
      </c>
      <c r="V223" s="22">
        <f t="shared" si="82"/>
        <v>501437.72267954081</v>
      </c>
      <c r="W223" s="22"/>
      <c r="X223" s="22">
        <f t="shared" si="83"/>
        <v>0</v>
      </c>
      <c r="Y223" s="23">
        <f t="shared" si="84"/>
        <v>0</v>
      </c>
      <c r="Z223" s="54"/>
      <c r="AA223" s="34">
        <f t="shared" si="85"/>
        <v>2598.1229154380353</v>
      </c>
      <c r="AB223" s="34">
        <f t="shared" si="86"/>
        <v>-2598.1229154380353</v>
      </c>
      <c r="AD223" s="34">
        <f t="shared" si="87"/>
        <v>0</v>
      </c>
      <c r="AE223" s="34">
        <f t="shared" si="88"/>
        <v>0</v>
      </c>
    </row>
    <row r="224" spans="1:31" x14ac:dyDescent="0.25">
      <c r="A224" s="88">
        <f t="shared" si="74"/>
        <v>44040</v>
      </c>
      <c r="B224" s="19"/>
      <c r="C224" s="22">
        <f t="shared" si="75"/>
        <v>228686.3644726318</v>
      </c>
      <c r="D224" s="21">
        <f t="shared" si="78"/>
        <v>5.208333333333333E-3</v>
      </c>
      <c r="E224" s="22">
        <f t="shared" si="76"/>
        <v>1191.0748149616238</v>
      </c>
      <c r="F224" s="22">
        <f t="shared" si="77"/>
        <v>229877.43928759341</v>
      </c>
      <c r="G224" s="22"/>
      <c r="H224" s="22">
        <f t="shared" si="90"/>
        <v>0</v>
      </c>
      <c r="I224" s="23">
        <f t="shared" si="91"/>
        <v>0</v>
      </c>
      <c r="K224" s="34">
        <f t="shared" si="70"/>
        <v>1191.0748149616238</v>
      </c>
      <c r="L224" s="34">
        <f t="shared" si="71"/>
        <v>-1191.0748149616238</v>
      </c>
      <c r="N224" s="34">
        <f t="shared" si="72"/>
        <v>0</v>
      </c>
      <c r="O224" s="34">
        <f t="shared" si="73"/>
        <v>0</v>
      </c>
      <c r="Q224" s="88">
        <f t="shared" si="79"/>
        <v>45897</v>
      </c>
      <c r="R224" s="19"/>
      <c r="S224" s="20">
        <f t="shared" si="80"/>
        <v>501437.72267954081</v>
      </c>
      <c r="T224" s="21">
        <f t="shared" si="89"/>
        <v>5.208333333333333E-3</v>
      </c>
      <c r="U224" s="22">
        <f t="shared" si="81"/>
        <v>2611.6548056226084</v>
      </c>
      <c r="V224" s="22">
        <f t="shared" si="82"/>
        <v>504049.37748516339</v>
      </c>
      <c r="W224" s="22"/>
      <c r="X224" s="22">
        <f t="shared" si="83"/>
        <v>0</v>
      </c>
      <c r="Y224" s="23">
        <f t="shared" si="84"/>
        <v>0</v>
      </c>
      <c r="Z224" s="54"/>
      <c r="AA224" s="34">
        <f t="shared" si="85"/>
        <v>2611.6548056226084</v>
      </c>
      <c r="AB224" s="34">
        <f t="shared" si="86"/>
        <v>-2611.6548056226084</v>
      </c>
      <c r="AD224" s="34">
        <f t="shared" si="87"/>
        <v>0</v>
      </c>
      <c r="AE224" s="34">
        <f t="shared" si="88"/>
        <v>0</v>
      </c>
    </row>
    <row r="225" spans="1:31" x14ac:dyDescent="0.25">
      <c r="A225" s="88">
        <f t="shared" si="74"/>
        <v>44071</v>
      </c>
      <c r="B225" s="19"/>
      <c r="C225" s="22">
        <f t="shared" si="75"/>
        <v>229877.43928759341</v>
      </c>
      <c r="D225" s="21">
        <f t="shared" si="78"/>
        <v>5.208333333333333E-3</v>
      </c>
      <c r="E225" s="22">
        <f t="shared" si="76"/>
        <v>1197.2783296228822</v>
      </c>
      <c r="F225" s="22">
        <f t="shared" si="77"/>
        <v>231074.71761721629</v>
      </c>
      <c r="G225" s="22"/>
      <c r="H225" s="22">
        <f t="shared" si="90"/>
        <v>0</v>
      </c>
      <c r="I225" s="23">
        <f t="shared" si="91"/>
        <v>0</v>
      </c>
      <c r="K225" s="34">
        <f t="shared" si="70"/>
        <v>1197.2783296228822</v>
      </c>
      <c r="L225" s="34">
        <f t="shared" si="71"/>
        <v>-1197.2783296228822</v>
      </c>
      <c r="N225" s="34">
        <f t="shared" si="72"/>
        <v>0</v>
      </c>
      <c r="O225" s="34">
        <f t="shared" si="73"/>
        <v>0</v>
      </c>
      <c r="Q225" s="88">
        <f t="shared" si="79"/>
        <v>45928</v>
      </c>
      <c r="R225" s="19"/>
      <c r="S225" s="20">
        <f t="shared" si="80"/>
        <v>504049.37748516339</v>
      </c>
      <c r="T225" s="21">
        <f t="shared" si="89"/>
        <v>5.208333333333333E-3</v>
      </c>
      <c r="U225" s="22">
        <f t="shared" si="81"/>
        <v>2625.2571744018924</v>
      </c>
      <c r="V225" s="22">
        <f t="shared" si="82"/>
        <v>506674.63465956529</v>
      </c>
      <c r="W225" s="22"/>
      <c r="X225" s="22">
        <f t="shared" si="83"/>
        <v>0</v>
      </c>
      <c r="Y225" s="23">
        <f t="shared" si="84"/>
        <v>0</v>
      </c>
      <c r="Z225" s="54"/>
      <c r="AA225" s="34">
        <f t="shared" si="85"/>
        <v>2625.2571744018924</v>
      </c>
      <c r="AB225" s="34">
        <f t="shared" si="86"/>
        <v>-2625.2571744018924</v>
      </c>
      <c r="AD225" s="34">
        <f t="shared" si="87"/>
        <v>0</v>
      </c>
      <c r="AE225" s="34">
        <f t="shared" si="88"/>
        <v>0</v>
      </c>
    </row>
    <row r="226" spans="1:31" x14ac:dyDescent="0.25">
      <c r="A226" s="88">
        <f t="shared" si="74"/>
        <v>44102</v>
      </c>
      <c r="B226" s="19"/>
      <c r="C226" s="22">
        <f t="shared" si="75"/>
        <v>231074.71761721629</v>
      </c>
      <c r="D226" s="21">
        <f t="shared" si="78"/>
        <v>5.208333333333333E-3</v>
      </c>
      <c r="E226" s="22">
        <f t="shared" si="76"/>
        <v>1203.5141542563347</v>
      </c>
      <c r="F226" s="22">
        <f t="shared" si="77"/>
        <v>232278.23177147261</v>
      </c>
      <c r="G226" s="22"/>
      <c r="H226" s="22">
        <f t="shared" si="90"/>
        <v>0</v>
      </c>
      <c r="I226" s="23">
        <f t="shared" si="91"/>
        <v>0</v>
      </c>
      <c r="K226" s="34">
        <f t="shared" si="70"/>
        <v>1203.5141542563347</v>
      </c>
      <c r="L226" s="34">
        <f t="shared" si="71"/>
        <v>-1203.5141542563347</v>
      </c>
      <c r="N226" s="34">
        <f t="shared" si="72"/>
        <v>0</v>
      </c>
      <c r="O226" s="34">
        <f t="shared" si="73"/>
        <v>0</v>
      </c>
      <c r="Q226" s="88">
        <f t="shared" si="79"/>
        <v>45958</v>
      </c>
      <c r="R226" s="19"/>
      <c r="S226" s="20">
        <f t="shared" si="80"/>
        <v>506674.63465956529</v>
      </c>
      <c r="T226" s="21">
        <f t="shared" si="89"/>
        <v>5.208333333333333E-3</v>
      </c>
      <c r="U226" s="22">
        <f t="shared" si="81"/>
        <v>2638.9303888519025</v>
      </c>
      <c r="V226" s="22">
        <f t="shared" si="82"/>
        <v>509313.56504841719</v>
      </c>
      <c r="W226" s="22"/>
      <c r="X226" s="22">
        <f t="shared" si="83"/>
        <v>0</v>
      </c>
      <c r="Y226" s="23">
        <f t="shared" si="84"/>
        <v>0</v>
      </c>
      <c r="Z226" s="54"/>
      <c r="AA226" s="34">
        <f t="shared" si="85"/>
        <v>2638.9303888519025</v>
      </c>
      <c r="AB226" s="34">
        <f t="shared" si="86"/>
        <v>-2638.9303888519025</v>
      </c>
      <c r="AD226" s="34">
        <f t="shared" si="87"/>
        <v>0</v>
      </c>
      <c r="AE226" s="34">
        <f t="shared" si="88"/>
        <v>0</v>
      </c>
    </row>
    <row r="227" spans="1:31" x14ac:dyDescent="0.25">
      <c r="A227" s="88">
        <f t="shared" si="74"/>
        <v>44132</v>
      </c>
      <c r="B227" s="19"/>
      <c r="C227" s="22">
        <f t="shared" si="75"/>
        <v>232278.23177147261</v>
      </c>
      <c r="D227" s="21">
        <f t="shared" si="78"/>
        <v>5.208333333333333E-3</v>
      </c>
      <c r="E227" s="22">
        <f t="shared" si="76"/>
        <v>1209.7824571430865</v>
      </c>
      <c r="F227" s="22">
        <f t="shared" si="77"/>
        <v>233488.01422861571</v>
      </c>
      <c r="G227" s="22"/>
      <c r="H227" s="22">
        <f t="shared" si="90"/>
        <v>0</v>
      </c>
      <c r="I227" s="23">
        <f t="shared" si="91"/>
        <v>0</v>
      </c>
      <c r="K227" s="34">
        <f t="shared" si="70"/>
        <v>1209.7824571430865</v>
      </c>
      <c r="L227" s="34">
        <f t="shared" si="71"/>
        <v>-1209.7824571430865</v>
      </c>
      <c r="N227" s="34">
        <f t="shared" si="72"/>
        <v>0</v>
      </c>
      <c r="O227" s="34">
        <f t="shared" si="73"/>
        <v>0</v>
      </c>
      <c r="Q227" s="88">
        <f t="shared" si="79"/>
        <v>45989</v>
      </c>
      <c r="R227" s="19"/>
      <c r="S227" s="20">
        <f t="shared" si="80"/>
        <v>509313.56504841719</v>
      </c>
      <c r="T227" s="21">
        <f t="shared" si="89"/>
        <v>5.208333333333333E-3</v>
      </c>
      <c r="U227" s="22">
        <f t="shared" si="81"/>
        <v>2652.6748179605061</v>
      </c>
      <c r="V227" s="22">
        <f t="shared" si="82"/>
        <v>511966.23986637773</v>
      </c>
      <c r="W227" s="22"/>
      <c r="X227" s="22">
        <f t="shared" si="83"/>
        <v>0</v>
      </c>
      <c r="Y227" s="23">
        <f t="shared" si="84"/>
        <v>0</v>
      </c>
      <c r="Z227" s="54"/>
      <c r="AA227" s="34">
        <f t="shared" si="85"/>
        <v>2652.6748179605061</v>
      </c>
      <c r="AB227" s="34">
        <f t="shared" si="86"/>
        <v>-2652.6748179605061</v>
      </c>
      <c r="AD227" s="34">
        <f t="shared" si="87"/>
        <v>0</v>
      </c>
      <c r="AE227" s="34">
        <f t="shared" si="88"/>
        <v>0</v>
      </c>
    </row>
    <row r="228" spans="1:31" x14ac:dyDescent="0.25">
      <c r="A228" s="88">
        <f t="shared" si="74"/>
        <v>44163</v>
      </c>
      <c r="B228" s="19"/>
      <c r="C228" s="22">
        <f t="shared" si="75"/>
        <v>233488.01422861571</v>
      </c>
      <c r="D228" s="21">
        <f t="shared" si="78"/>
        <v>5.208333333333333E-3</v>
      </c>
      <c r="E228" s="22">
        <f t="shared" si="76"/>
        <v>1216.0834074407067</v>
      </c>
      <c r="F228" s="22">
        <f t="shared" si="77"/>
        <v>234704.09763605642</v>
      </c>
      <c r="G228" s="22"/>
      <c r="H228" s="22">
        <f t="shared" si="90"/>
        <v>0</v>
      </c>
      <c r="I228" s="23">
        <f t="shared" si="91"/>
        <v>0</v>
      </c>
      <c r="K228" s="34">
        <f t="shared" si="70"/>
        <v>1216.0834074407067</v>
      </c>
      <c r="L228" s="34">
        <f t="shared" si="71"/>
        <v>-1216.0834074407067</v>
      </c>
      <c r="N228" s="34">
        <f t="shared" si="72"/>
        <v>0</v>
      </c>
      <c r="O228" s="34">
        <f t="shared" si="73"/>
        <v>0</v>
      </c>
      <c r="Q228" s="88">
        <f t="shared" si="79"/>
        <v>46019</v>
      </c>
      <c r="R228" s="19"/>
      <c r="S228" s="20">
        <f t="shared" si="80"/>
        <v>511966.23986637773</v>
      </c>
      <c r="T228" s="21">
        <f t="shared" si="89"/>
        <v>5.208333333333333E-3</v>
      </c>
      <c r="U228" s="22">
        <f t="shared" si="81"/>
        <v>2666.4908326373838</v>
      </c>
      <c r="V228" s="22">
        <f t="shared" si="82"/>
        <v>514632.73069901508</v>
      </c>
      <c r="W228" s="22"/>
      <c r="X228" s="22">
        <f t="shared" si="83"/>
        <v>0</v>
      </c>
      <c r="Y228" s="23">
        <f t="shared" si="84"/>
        <v>0</v>
      </c>
      <c r="Z228" s="54"/>
      <c r="AA228" s="34">
        <f t="shared" si="85"/>
        <v>2666.4908326373838</v>
      </c>
      <c r="AB228" s="34">
        <f t="shared" si="86"/>
        <v>-2666.4908326373838</v>
      </c>
      <c r="AD228" s="34">
        <f t="shared" si="87"/>
        <v>0</v>
      </c>
      <c r="AE228" s="34">
        <f t="shared" si="88"/>
        <v>0</v>
      </c>
    </row>
    <row r="229" spans="1:31" x14ac:dyDescent="0.25">
      <c r="A229" s="88">
        <f t="shared" si="74"/>
        <v>44193</v>
      </c>
      <c r="B229" s="19"/>
      <c r="C229" s="22">
        <f t="shared" si="75"/>
        <v>234704.09763605642</v>
      </c>
      <c r="D229" s="21">
        <f t="shared" si="78"/>
        <v>5.208333333333333E-3</v>
      </c>
      <c r="E229" s="22">
        <f t="shared" si="76"/>
        <v>1222.4171751877939</v>
      </c>
      <c r="F229" s="22">
        <f t="shared" si="77"/>
        <v>235926.51481124421</v>
      </c>
      <c r="G229" s="22"/>
      <c r="H229" s="22">
        <f t="shared" si="90"/>
        <v>0</v>
      </c>
      <c r="I229" s="23">
        <f t="shared" si="91"/>
        <v>0</v>
      </c>
      <c r="K229" s="34">
        <f t="shared" si="70"/>
        <v>1222.4171751877939</v>
      </c>
      <c r="L229" s="34">
        <f t="shared" si="71"/>
        <v>-1222.4171751877939</v>
      </c>
      <c r="N229" s="34">
        <f t="shared" si="72"/>
        <v>0</v>
      </c>
      <c r="O229" s="34">
        <f t="shared" si="73"/>
        <v>0</v>
      </c>
      <c r="Q229" s="88">
        <f t="shared" si="79"/>
        <v>46050</v>
      </c>
      <c r="R229" s="19"/>
      <c r="S229" s="20">
        <f t="shared" si="80"/>
        <v>514632.73069901508</v>
      </c>
      <c r="T229" s="21">
        <f t="shared" si="89"/>
        <v>5.208333333333333E-3</v>
      </c>
      <c r="U229" s="22">
        <f t="shared" si="81"/>
        <v>2680.3788057240367</v>
      </c>
      <c r="V229" s="22">
        <f t="shared" si="82"/>
        <v>517313.10950473911</v>
      </c>
      <c r="W229" s="22"/>
      <c r="X229" s="22">
        <f t="shared" si="83"/>
        <v>0</v>
      </c>
      <c r="Y229" s="23">
        <f t="shared" si="84"/>
        <v>0</v>
      </c>
      <c r="Z229" s="54"/>
      <c r="AA229" s="34">
        <f t="shared" si="85"/>
        <v>2680.3788057240367</v>
      </c>
      <c r="AB229" s="34">
        <f t="shared" si="86"/>
        <v>-2680.3788057240367</v>
      </c>
      <c r="AD229" s="34">
        <f t="shared" si="87"/>
        <v>0</v>
      </c>
      <c r="AE229" s="34">
        <f t="shared" si="88"/>
        <v>0</v>
      </c>
    </row>
    <row r="230" spans="1:31" x14ac:dyDescent="0.25">
      <c r="A230" s="88">
        <f t="shared" si="74"/>
        <v>44224</v>
      </c>
      <c r="B230" s="19"/>
      <c r="C230" s="22">
        <f t="shared" si="75"/>
        <v>235926.51481124421</v>
      </c>
      <c r="D230" s="21">
        <f t="shared" si="78"/>
        <v>5.208333333333333E-3</v>
      </c>
      <c r="E230" s="22">
        <f t="shared" si="76"/>
        <v>1228.7839313085635</v>
      </c>
      <c r="F230" s="22">
        <f t="shared" si="77"/>
        <v>237155.29874255278</v>
      </c>
      <c r="G230" s="22"/>
      <c r="H230" s="22">
        <f t="shared" si="90"/>
        <v>0</v>
      </c>
      <c r="I230" s="23">
        <f t="shared" si="91"/>
        <v>0</v>
      </c>
      <c r="K230" s="34">
        <f t="shared" si="70"/>
        <v>1228.7839313085635</v>
      </c>
      <c r="L230" s="34">
        <f t="shared" si="71"/>
        <v>-1228.7839313085635</v>
      </c>
      <c r="N230" s="34">
        <f t="shared" si="72"/>
        <v>0</v>
      </c>
      <c r="O230" s="34">
        <f t="shared" si="73"/>
        <v>0</v>
      </c>
      <c r="Q230" s="88">
        <f t="shared" si="79"/>
        <v>46081</v>
      </c>
      <c r="R230" s="19"/>
      <c r="S230" s="20">
        <f t="shared" si="80"/>
        <v>517313.10950473911</v>
      </c>
      <c r="T230" s="21">
        <f t="shared" si="89"/>
        <v>5.208333333333333E-3</v>
      </c>
      <c r="U230" s="22">
        <f t="shared" si="81"/>
        <v>2694.3391120038496</v>
      </c>
      <c r="V230" s="22">
        <f t="shared" si="82"/>
        <v>520007.44861674297</v>
      </c>
      <c r="W230" s="22"/>
      <c r="X230" s="22">
        <f t="shared" si="83"/>
        <v>0</v>
      </c>
      <c r="Y230" s="23">
        <f t="shared" si="84"/>
        <v>0</v>
      </c>
      <c r="Z230" s="54"/>
      <c r="AA230" s="34">
        <f t="shared" si="85"/>
        <v>2694.3391120038496</v>
      </c>
      <c r="AB230" s="34">
        <f t="shared" si="86"/>
        <v>-2694.3391120038496</v>
      </c>
      <c r="AD230" s="34">
        <f t="shared" si="87"/>
        <v>0</v>
      </c>
      <c r="AE230" s="34">
        <f t="shared" si="88"/>
        <v>0</v>
      </c>
    </row>
    <row r="231" spans="1:31" x14ac:dyDescent="0.25">
      <c r="A231" s="88">
        <f t="shared" si="74"/>
        <v>44255</v>
      </c>
      <c r="B231" s="19"/>
      <c r="C231" s="22">
        <f t="shared" si="75"/>
        <v>237155.29874255278</v>
      </c>
      <c r="D231" s="21">
        <f t="shared" si="78"/>
        <v>5.208333333333333E-3</v>
      </c>
      <c r="E231" s="22">
        <f t="shared" si="76"/>
        <v>1235.1838476174623</v>
      </c>
      <c r="F231" s="22">
        <f t="shared" si="77"/>
        <v>238390.48259017026</v>
      </c>
      <c r="G231" s="22"/>
      <c r="H231" s="22">
        <f t="shared" si="90"/>
        <v>0</v>
      </c>
      <c r="I231" s="23">
        <f t="shared" si="91"/>
        <v>0</v>
      </c>
      <c r="K231" s="34">
        <f t="shared" si="70"/>
        <v>1235.1838476174623</v>
      </c>
      <c r="L231" s="34">
        <f t="shared" si="71"/>
        <v>-1235.1838476174623</v>
      </c>
      <c r="N231" s="34">
        <f t="shared" si="72"/>
        <v>0</v>
      </c>
      <c r="O231" s="34">
        <f t="shared" si="73"/>
        <v>0</v>
      </c>
      <c r="Q231" s="88">
        <f t="shared" si="79"/>
        <v>46109</v>
      </c>
      <c r="R231" s="19"/>
      <c r="S231" s="20">
        <f t="shared" si="80"/>
        <v>520007.44861674297</v>
      </c>
      <c r="T231" s="21">
        <f t="shared" si="89"/>
        <v>5.208333333333333E-3</v>
      </c>
      <c r="U231" s="22">
        <f t="shared" si="81"/>
        <v>2708.3721282122028</v>
      </c>
      <c r="V231" s="22">
        <f t="shared" si="82"/>
        <v>522715.82074495516</v>
      </c>
      <c r="W231" s="22"/>
      <c r="X231" s="22">
        <f t="shared" si="83"/>
        <v>0</v>
      </c>
      <c r="Y231" s="23">
        <f t="shared" si="84"/>
        <v>0</v>
      </c>
      <c r="Z231" s="54"/>
      <c r="AA231" s="34">
        <f t="shared" si="85"/>
        <v>2708.3721282122028</v>
      </c>
      <c r="AB231" s="34">
        <f t="shared" si="86"/>
        <v>-2708.3721282122028</v>
      </c>
      <c r="AD231" s="34">
        <f t="shared" si="87"/>
        <v>0</v>
      </c>
      <c r="AE231" s="34">
        <f t="shared" si="88"/>
        <v>0</v>
      </c>
    </row>
    <row r="232" spans="1:31" x14ac:dyDescent="0.25">
      <c r="A232" s="88">
        <f t="shared" si="74"/>
        <v>44283</v>
      </c>
      <c r="B232" s="19"/>
      <c r="C232" s="22">
        <f t="shared" si="75"/>
        <v>238390.48259017026</v>
      </c>
      <c r="D232" s="21">
        <f t="shared" si="78"/>
        <v>5.208333333333333E-3</v>
      </c>
      <c r="E232" s="22">
        <f t="shared" si="76"/>
        <v>1241.6170968238034</v>
      </c>
      <c r="F232" s="22">
        <f t="shared" si="77"/>
        <v>239632.09968699407</v>
      </c>
      <c r="G232" s="22"/>
      <c r="H232" s="22">
        <f t="shared" si="90"/>
        <v>0</v>
      </c>
      <c r="I232" s="23">
        <f t="shared" si="91"/>
        <v>0</v>
      </c>
      <c r="K232" s="34">
        <f t="shared" si="70"/>
        <v>1241.6170968238034</v>
      </c>
      <c r="L232" s="34">
        <f t="shared" si="71"/>
        <v>-1241.6170968238034</v>
      </c>
      <c r="N232" s="34">
        <f t="shared" si="72"/>
        <v>0</v>
      </c>
      <c r="O232" s="34">
        <f t="shared" si="73"/>
        <v>0</v>
      </c>
      <c r="Q232" s="88">
        <f t="shared" si="79"/>
        <v>46140</v>
      </c>
      <c r="R232" s="19"/>
      <c r="S232" s="20">
        <f t="shared" si="80"/>
        <v>522715.82074495516</v>
      </c>
      <c r="T232" s="21">
        <f t="shared" si="89"/>
        <v>5.208333333333333E-3</v>
      </c>
      <c r="U232" s="22">
        <f t="shared" si="81"/>
        <v>2722.4782330466414</v>
      </c>
      <c r="V232" s="22">
        <f t="shared" si="82"/>
        <v>525438.29897800181</v>
      </c>
      <c r="W232" s="22"/>
      <c r="X232" s="22">
        <f t="shared" si="83"/>
        <v>0</v>
      </c>
      <c r="Y232" s="23">
        <f t="shared" si="84"/>
        <v>0</v>
      </c>
      <c r="Z232" s="54"/>
      <c r="AA232" s="34">
        <f t="shared" si="85"/>
        <v>2722.4782330466414</v>
      </c>
      <c r="AB232" s="34">
        <f t="shared" si="86"/>
        <v>-2722.4782330466414</v>
      </c>
      <c r="AD232" s="34">
        <f t="shared" si="87"/>
        <v>0</v>
      </c>
      <c r="AE232" s="34">
        <f t="shared" si="88"/>
        <v>0</v>
      </c>
    </row>
    <row r="233" spans="1:31" x14ac:dyDescent="0.25">
      <c r="A233" s="88">
        <f t="shared" si="74"/>
        <v>44314</v>
      </c>
      <c r="B233" s="19"/>
      <c r="C233" s="22">
        <f t="shared" si="75"/>
        <v>239632.09968699407</v>
      </c>
      <c r="D233" s="21">
        <f t="shared" si="78"/>
        <v>5.208333333333333E-3</v>
      </c>
      <c r="E233" s="22">
        <f t="shared" si="76"/>
        <v>1248.0838525364275</v>
      </c>
      <c r="F233" s="22">
        <f t="shared" si="77"/>
        <v>240880.1835395305</v>
      </c>
      <c r="G233" s="22"/>
      <c r="H233" s="22">
        <f t="shared" si="90"/>
        <v>0</v>
      </c>
      <c r="I233" s="23">
        <f t="shared" si="91"/>
        <v>0</v>
      </c>
      <c r="K233" s="34">
        <f t="shared" si="70"/>
        <v>1248.0838525364275</v>
      </c>
      <c r="L233" s="34">
        <f t="shared" si="71"/>
        <v>-1248.0838525364275</v>
      </c>
      <c r="N233" s="34">
        <f t="shared" si="72"/>
        <v>0</v>
      </c>
      <c r="O233" s="34">
        <f t="shared" si="73"/>
        <v>0</v>
      </c>
      <c r="Q233" s="88">
        <f t="shared" si="79"/>
        <v>46170</v>
      </c>
      <c r="R233" s="19"/>
      <c r="S233" s="20">
        <f t="shared" si="80"/>
        <v>525438.29897800181</v>
      </c>
      <c r="T233" s="21">
        <f t="shared" si="89"/>
        <v>5.208333333333333E-3</v>
      </c>
      <c r="U233" s="22">
        <f t="shared" si="81"/>
        <v>2736.6578071770928</v>
      </c>
      <c r="V233" s="22">
        <f t="shared" si="82"/>
        <v>528174.95678517886</v>
      </c>
      <c r="W233" s="22"/>
      <c r="X233" s="22">
        <f t="shared" si="83"/>
        <v>0</v>
      </c>
      <c r="Y233" s="23">
        <f t="shared" si="84"/>
        <v>0</v>
      </c>
      <c r="Z233" s="54"/>
      <c r="AA233" s="34">
        <f t="shared" si="85"/>
        <v>2736.6578071770928</v>
      </c>
      <c r="AB233" s="34">
        <f t="shared" si="86"/>
        <v>-2736.6578071770928</v>
      </c>
      <c r="AD233" s="34">
        <f t="shared" si="87"/>
        <v>0</v>
      </c>
      <c r="AE233" s="34">
        <f t="shared" si="88"/>
        <v>0</v>
      </c>
    </row>
    <row r="234" spans="1:31" x14ac:dyDescent="0.25">
      <c r="A234" s="88">
        <f t="shared" si="74"/>
        <v>44344</v>
      </c>
      <c r="B234" s="19"/>
      <c r="C234" s="22">
        <f t="shared" si="75"/>
        <v>240880.1835395305</v>
      </c>
      <c r="D234" s="21">
        <f t="shared" si="78"/>
        <v>5.208333333333333E-3</v>
      </c>
      <c r="E234" s="22">
        <f t="shared" si="76"/>
        <v>1254.5842892683879</v>
      </c>
      <c r="F234" s="22">
        <f t="shared" si="77"/>
        <v>242134.76782879888</v>
      </c>
      <c r="G234" s="22"/>
      <c r="H234" s="22">
        <f t="shared" si="90"/>
        <v>0</v>
      </c>
      <c r="I234" s="23">
        <f t="shared" si="91"/>
        <v>0</v>
      </c>
      <c r="K234" s="34">
        <f t="shared" si="70"/>
        <v>1254.5842892683879</v>
      </c>
      <c r="L234" s="34">
        <f t="shared" si="71"/>
        <v>-1254.5842892683879</v>
      </c>
      <c r="N234" s="34">
        <f t="shared" si="72"/>
        <v>0</v>
      </c>
      <c r="O234" s="34">
        <f t="shared" si="73"/>
        <v>0</v>
      </c>
      <c r="Q234" s="88">
        <f t="shared" si="79"/>
        <v>46201</v>
      </c>
      <c r="R234" s="19"/>
      <c r="S234" s="20">
        <f t="shared" si="80"/>
        <v>528174.95678517886</v>
      </c>
      <c r="T234" s="21">
        <f t="shared" si="89"/>
        <v>5.208333333333333E-3</v>
      </c>
      <c r="U234" s="22">
        <f t="shared" si="81"/>
        <v>2750.9112332561399</v>
      </c>
      <c r="V234" s="22">
        <f t="shared" si="82"/>
        <v>530925.86801843497</v>
      </c>
      <c r="W234" s="22"/>
      <c r="X234" s="22">
        <f t="shared" si="83"/>
        <v>0</v>
      </c>
      <c r="Y234" s="23">
        <f t="shared" si="84"/>
        <v>0</v>
      </c>
      <c r="Z234" s="54"/>
      <c r="AA234" s="34">
        <f t="shared" si="85"/>
        <v>2750.9112332561399</v>
      </c>
      <c r="AB234" s="34">
        <f t="shared" si="86"/>
        <v>-2750.9112332561399</v>
      </c>
      <c r="AD234" s="34">
        <f t="shared" si="87"/>
        <v>0</v>
      </c>
      <c r="AE234" s="34">
        <f t="shared" si="88"/>
        <v>0</v>
      </c>
    </row>
    <row r="235" spans="1:31" x14ac:dyDescent="0.25">
      <c r="A235" s="88">
        <f t="shared" si="74"/>
        <v>44375</v>
      </c>
      <c r="B235" s="19"/>
      <c r="C235" s="22">
        <f t="shared" si="75"/>
        <v>242134.76782879888</v>
      </c>
      <c r="D235" s="21">
        <f t="shared" si="78"/>
        <v>5.208333333333333E-3</v>
      </c>
      <c r="E235" s="22">
        <f t="shared" si="76"/>
        <v>1261.1185824416607</v>
      </c>
      <c r="F235" s="22">
        <f t="shared" si="77"/>
        <v>243395.88641124056</v>
      </c>
      <c r="G235" s="22"/>
      <c r="H235" s="22">
        <f t="shared" si="90"/>
        <v>0</v>
      </c>
      <c r="I235" s="23">
        <f t="shared" si="91"/>
        <v>0</v>
      </c>
      <c r="K235" s="34">
        <f t="shared" si="70"/>
        <v>1261.1185824416607</v>
      </c>
      <c r="L235" s="34">
        <f t="shared" si="71"/>
        <v>-1261.1185824416607</v>
      </c>
      <c r="N235" s="34">
        <f t="shared" si="72"/>
        <v>0</v>
      </c>
      <c r="O235" s="34">
        <f t="shared" si="73"/>
        <v>0</v>
      </c>
      <c r="Q235" s="88">
        <f t="shared" si="79"/>
        <v>46231</v>
      </c>
      <c r="R235" s="19"/>
      <c r="S235" s="20">
        <f t="shared" si="80"/>
        <v>530925.86801843497</v>
      </c>
      <c r="T235" s="21">
        <f t="shared" si="89"/>
        <v>5.208333333333333E-3</v>
      </c>
      <c r="U235" s="22">
        <f t="shared" si="81"/>
        <v>2765.2388959293485</v>
      </c>
      <c r="V235" s="22">
        <f t="shared" si="82"/>
        <v>533691.10691436427</v>
      </c>
      <c r="W235" s="22"/>
      <c r="X235" s="22">
        <f t="shared" si="83"/>
        <v>0</v>
      </c>
      <c r="Y235" s="23">
        <f t="shared" si="84"/>
        <v>0</v>
      </c>
      <c r="Z235" s="54"/>
      <c r="AA235" s="34">
        <f t="shared" si="85"/>
        <v>2765.2388959293485</v>
      </c>
      <c r="AB235" s="34">
        <f t="shared" si="86"/>
        <v>-2765.2388959293485</v>
      </c>
      <c r="AD235" s="34">
        <f t="shared" si="87"/>
        <v>0</v>
      </c>
      <c r="AE235" s="34">
        <f t="shared" si="88"/>
        <v>0</v>
      </c>
    </row>
    <row r="236" spans="1:31" x14ac:dyDescent="0.25">
      <c r="A236" s="88">
        <f t="shared" si="74"/>
        <v>44405</v>
      </c>
      <c r="B236" s="19"/>
      <c r="C236" s="22">
        <f t="shared" si="75"/>
        <v>243395.88641124056</v>
      </c>
      <c r="D236" s="21">
        <f t="shared" si="78"/>
        <v>5.208333333333333E-3</v>
      </c>
      <c r="E236" s="22">
        <f t="shared" si="76"/>
        <v>1267.6869083918778</v>
      </c>
      <c r="F236" s="22">
        <f t="shared" si="77"/>
        <v>244663.57331963244</v>
      </c>
      <c r="G236" s="22"/>
      <c r="H236" s="22">
        <f t="shared" si="90"/>
        <v>0</v>
      </c>
      <c r="I236" s="23">
        <f t="shared" si="91"/>
        <v>0</v>
      </c>
      <c r="K236" s="34">
        <f t="shared" si="70"/>
        <v>1267.6869083918778</v>
      </c>
      <c r="L236" s="34">
        <f t="shared" si="71"/>
        <v>-1267.6869083918778</v>
      </c>
      <c r="N236" s="34">
        <f t="shared" si="72"/>
        <v>0</v>
      </c>
      <c r="O236" s="34">
        <f t="shared" si="73"/>
        <v>0</v>
      </c>
      <c r="Q236" s="88">
        <f t="shared" si="79"/>
        <v>46262</v>
      </c>
      <c r="R236" s="19"/>
      <c r="S236" s="20">
        <f t="shared" si="80"/>
        <v>533691.10691436427</v>
      </c>
      <c r="T236" s="21">
        <f t="shared" si="89"/>
        <v>5.208333333333333E-3</v>
      </c>
      <c r="U236" s="22">
        <f t="shared" si="81"/>
        <v>2779.6411818456472</v>
      </c>
      <c r="V236" s="22">
        <f t="shared" si="82"/>
        <v>536470.74809620995</v>
      </c>
      <c r="W236" s="22"/>
      <c r="X236" s="22">
        <f t="shared" si="83"/>
        <v>0</v>
      </c>
      <c r="Y236" s="23">
        <f t="shared" si="84"/>
        <v>0</v>
      </c>
      <c r="Z236" s="54"/>
      <c r="AA236" s="34">
        <f t="shared" si="85"/>
        <v>2779.6411818456472</v>
      </c>
      <c r="AB236" s="34">
        <f t="shared" si="86"/>
        <v>-2779.6411818456472</v>
      </c>
      <c r="AD236" s="34">
        <f t="shared" si="87"/>
        <v>0</v>
      </c>
      <c r="AE236" s="34">
        <f t="shared" si="88"/>
        <v>0</v>
      </c>
    </row>
    <row r="237" spans="1:31" x14ac:dyDescent="0.25">
      <c r="A237" s="88">
        <f t="shared" si="74"/>
        <v>44436</v>
      </c>
      <c r="B237" s="19"/>
      <c r="C237" s="22">
        <f t="shared" si="75"/>
        <v>244663.57331963244</v>
      </c>
      <c r="D237" s="21">
        <f t="shared" si="78"/>
        <v>5.208333333333333E-3</v>
      </c>
      <c r="E237" s="22">
        <f t="shared" si="76"/>
        <v>1274.2894443730856</v>
      </c>
      <c r="F237" s="22">
        <f t="shared" si="77"/>
        <v>245937.86276400552</v>
      </c>
      <c r="G237" s="22"/>
      <c r="H237" s="22">
        <f t="shared" si="90"/>
        <v>0</v>
      </c>
      <c r="I237" s="23">
        <f t="shared" si="91"/>
        <v>0</v>
      </c>
      <c r="K237" s="34">
        <f t="shared" si="70"/>
        <v>1274.2894443730856</v>
      </c>
      <c r="L237" s="34">
        <f t="shared" si="71"/>
        <v>-1274.2894443730856</v>
      </c>
      <c r="N237" s="34">
        <f t="shared" si="72"/>
        <v>0</v>
      </c>
      <c r="O237" s="34">
        <f t="shared" si="73"/>
        <v>0</v>
      </c>
      <c r="Q237" s="88">
        <f t="shared" si="79"/>
        <v>46293</v>
      </c>
      <c r="R237" s="19"/>
      <c r="S237" s="20">
        <f t="shared" si="80"/>
        <v>536470.74809620995</v>
      </c>
      <c r="T237" s="21">
        <f t="shared" si="89"/>
        <v>5.208333333333333E-3</v>
      </c>
      <c r="U237" s="22">
        <f t="shared" si="81"/>
        <v>2794.1184796677599</v>
      </c>
      <c r="V237" s="22">
        <f t="shared" si="82"/>
        <v>539264.86657587776</v>
      </c>
      <c r="W237" s="22"/>
      <c r="X237" s="22">
        <f t="shared" si="83"/>
        <v>0</v>
      </c>
      <c r="Y237" s="23">
        <f t="shared" si="84"/>
        <v>0</v>
      </c>
      <c r="Z237" s="54"/>
      <c r="AA237" s="34">
        <f t="shared" si="85"/>
        <v>2794.1184796677599</v>
      </c>
      <c r="AB237" s="34">
        <f t="shared" si="86"/>
        <v>-2794.1184796677599</v>
      </c>
      <c r="AD237" s="34">
        <f t="shared" si="87"/>
        <v>0</v>
      </c>
      <c r="AE237" s="34">
        <f t="shared" si="88"/>
        <v>0</v>
      </c>
    </row>
    <row r="238" spans="1:31" x14ac:dyDescent="0.25">
      <c r="A238" s="88">
        <f t="shared" si="74"/>
        <v>44467</v>
      </c>
      <c r="B238" s="19"/>
      <c r="C238" s="22">
        <f t="shared" si="75"/>
        <v>245937.86276400552</v>
      </c>
      <c r="D238" s="21">
        <f t="shared" si="78"/>
        <v>5.208333333333333E-3</v>
      </c>
      <c r="E238" s="22">
        <f t="shared" si="76"/>
        <v>1280.9263685625288</v>
      </c>
      <c r="F238" s="22">
        <f t="shared" si="77"/>
        <v>247218.78913256805</v>
      </c>
      <c r="G238" s="22"/>
      <c r="H238" s="22">
        <f t="shared" si="90"/>
        <v>0</v>
      </c>
      <c r="I238" s="23">
        <f t="shared" si="91"/>
        <v>0</v>
      </c>
      <c r="K238" s="34">
        <f t="shared" si="70"/>
        <v>1280.9263685625288</v>
      </c>
      <c r="L238" s="34">
        <f t="shared" si="71"/>
        <v>-1280.9263685625288</v>
      </c>
      <c r="N238" s="34">
        <f t="shared" si="72"/>
        <v>0</v>
      </c>
      <c r="O238" s="34">
        <f t="shared" si="73"/>
        <v>0</v>
      </c>
      <c r="Q238" s="88">
        <f t="shared" si="79"/>
        <v>46323</v>
      </c>
      <c r="R238" s="19"/>
      <c r="S238" s="20">
        <f t="shared" si="80"/>
        <v>539264.86657587776</v>
      </c>
      <c r="T238" s="21">
        <f t="shared" si="89"/>
        <v>5.208333333333333E-3</v>
      </c>
      <c r="U238" s="22">
        <f t="shared" si="81"/>
        <v>2808.6711800826965</v>
      </c>
      <c r="V238" s="22">
        <f t="shared" si="82"/>
        <v>542073.53775596048</v>
      </c>
      <c r="W238" s="22"/>
      <c r="X238" s="22">
        <f t="shared" si="83"/>
        <v>0</v>
      </c>
      <c r="Y238" s="23">
        <f t="shared" si="84"/>
        <v>0</v>
      </c>
      <c r="Z238" s="54"/>
      <c r="AA238" s="34">
        <f t="shared" si="85"/>
        <v>2808.6711800826965</v>
      </c>
      <c r="AB238" s="34">
        <f t="shared" si="86"/>
        <v>-2808.6711800826965</v>
      </c>
      <c r="AD238" s="34">
        <f t="shared" si="87"/>
        <v>0</v>
      </c>
      <c r="AE238" s="34">
        <f t="shared" si="88"/>
        <v>0</v>
      </c>
    </row>
    <row r="239" spans="1:31" x14ac:dyDescent="0.25">
      <c r="A239" s="88">
        <f t="shared" si="74"/>
        <v>44497</v>
      </c>
      <c r="B239" s="19"/>
      <c r="C239" s="22">
        <f t="shared" si="75"/>
        <v>247218.78913256805</v>
      </c>
      <c r="D239" s="21">
        <f t="shared" si="78"/>
        <v>5.208333333333333E-3</v>
      </c>
      <c r="E239" s="22">
        <f t="shared" si="76"/>
        <v>1287.5978600654585</v>
      </c>
      <c r="F239" s="22">
        <f t="shared" si="77"/>
        <v>248506.38699263352</v>
      </c>
      <c r="G239" s="22"/>
      <c r="H239" s="22">
        <f t="shared" si="90"/>
        <v>0</v>
      </c>
      <c r="I239" s="23">
        <f t="shared" si="91"/>
        <v>0</v>
      </c>
      <c r="K239" s="34">
        <f t="shared" si="70"/>
        <v>1287.5978600654585</v>
      </c>
      <c r="L239" s="34">
        <f t="shared" si="71"/>
        <v>-1287.5978600654585</v>
      </c>
      <c r="N239" s="34">
        <f t="shared" si="72"/>
        <v>0</v>
      </c>
      <c r="O239" s="34">
        <f t="shared" si="73"/>
        <v>0</v>
      </c>
      <c r="Q239" s="88">
        <f t="shared" si="79"/>
        <v>46354</v>
      </c>
      <c r="R239" s="19"/>
      <c r="S239" s="20">
        <f t="shared" si="80"/>
        <v>542073.53775596048</v>
      </c>
      <c r="T239" s="21">
        <f t="shared" si="89"/>
        <v>5.208333333333333E-3</v>
      </c>
      <c r="U239" s="22">
        <f t="shared" si="81"/>
        <v>2823.299675812294</v>
      </c>
      <c r="V239" s="22">
        <f t="shared" si="82"/>
        <v>544896.83743177273</v>
      </c>
      <c r="W239" s="22"/>
      <c r="X239" s="22">
        <f t="shared" si="83"/>
        <v>0</v>
      </c>
      <c r="Y239" s="23">
        <f t="shared" si="84"/>
        <v>0</v>
      </c>
      <c r="Z239" s="54"/>
      <c r="AA239" s="34">
        <f t="shared" si="85"/>
        <v>2823.299675812294</v>
      </c>
      <c r="AB239" s="34">
        <f t="shared" si="86"/>
        <v>-2823.299675812294</v>
      </c>
      <c r="AD239" s="34">
        <f t="shared" si="87"/>
        <v>0</v>
      </c>
      <c r="AE239" s="34">
        <f t="shared" si="88"/>
        <v>0</v>
      </c>
    </row>
    <row r="240" spans="1:31" x14ac:dyDescent="0.25">
      <c r="A240" s="88">
        <f t="shared" si="74"/>
        <v>44528</v>
      </c>
      <c r="B240" s="19"/>
      <c r="C240" s="22">
        <f t="shared" si="75"/>
        <v>248506.38699263352</v>
      </c>
      <c r="D240" s="21">
        <f t="shared" si="78"/>
        <v>5.208333333333333E-3</v>
      </c>
      <c r="E240" s="22">
        <f t="shared" si="76"/>
        <v>1294.3040989199662</v>
      </c>
      <c r="F240" s="22">
        <f t="shared" si="77"/>
        <v>249800.69109155348</v>
      </c>
      <c r="G240" s="22"/>
      <c r="H240" s="22">
        <f t="shared" si="90"/>
        <v>0</v>
      </c>
      <c r="I240" s="23">
        <f t="shared" si="91"/>
        <v>0</v>
      </c>
      <c r="K240" s="34">
        <f t="shared" ref="K240:K303" si="92">E240</f>
        <v>1294.3040989199662</v>
      </c>
      <c r="L240" s="34">
        <f t="shared" ref="L240:L303" si="93">-K240</f>
        <v>-1294.3040989199662</v>
      </c>
      <c r="N240" s="34">
        <f t="shared" ref="N240:N303" si="94">-H240</f>
        <v>0</v>
      </c>
      <c r="O240" s="34">
        <f t="shared" ref="O240:O303" si="95">-N240</f>
        <v>0</v>
      </c>
      <c r="Q240" s="88">
        <f t="shared" si="79"/>
        <v>46384</v>
      </c>
      <c r="R240" s="19"/>
      <c r="S240" s="20">
        <f t="shared" si="80"/>
        <v>544896.83743177273</v>
      </c>
      <c r="T240" s="21">
        <f t="shared" si="89"/>
        <v>5.208333333333333E-3</v>
      </c>
      <c r="U240" s="22">
        <f t="shared" si="81"/>
        <v>2838.0043616238163</v>
      </c>
      <c r="V240" s="22">
        <f t="shared" si="82"/>
        <v>547734.84179339651</v>
      </c>
      <c r="W240" s="22"/>
      <c r="X240" s="22">
        <f t="shared" si="83"/>
        <v>0</v>
      </c>
      <c r="Y240" s="23">
        <f t="shared" si="84"/>
        <v>0</v>
      </c>
      <c r="Z240" s="54"/>
      <c r="AA240" s="34">
        <f t="shared" si="85"/>
        <v>2838.0043616238163</v>
      </c>
      <c r="AB240" s="34">
        <f t="shared" si="86"/>
        <v>-2838.0043616238163</v>
      </c>
      <c r="AD240" s="34">
        <f t="shared" si="87"/>
        <v>0</v>
      </c>
      <c r="AE240" s="34">
        <f t="shared" si="88"/>
        <v>0</v>
      </c>
    </row>
    <row r="241" spans="1:31" x14ac:dyDescent="0.25">
      <c r="A241" s="88">
        <f t="shared" si="74"/>
        <v>44558</v>
      </c>
      <c r="B241" s="19"/>
      <c r="C241" s="22">
        <f t="shared" si="75"/>
        <v>249800.69109155348</v>
      </c>
      <c r="D241" s="21">
        <f t="shared" si="78"/>
        <v>5.208333333333333E-3</v>
      </c>
      <c r="E241" s="22">
        <f t="shared" si="76"/>
        <v>1301.045266101841</v>
      </c>
      <c r="F241" s="22">
        <f t="shared" si="77"/>
        <v>251101.73635765532</v>
      </c>
      <c r="G241" s="22"/>
      <c r="H241" s="22">
        <f t="shared" si="90"/>
        <v>0</v>
      </c>
      <c r="I241" s="23">
        <f t="shared" si="91"/>
        <v>0</v>
      </c>
      <c r="K241" s="34">
        <f t="shared" si="92"/>
        <v>1301.045266101841</v>
      </c>
      <c r="L241" s="34">
        <f t="shared" si="93"/>
        <v>-1301.045266101841</v>
      </c>
      <c r="N241" s="34">
        <f t="shared" si="94"/>
        <v>0</v>
      </c>
      <c r="O241" s="34">
        <f t="shared" si="95"/>
        <v>0</v>
      </c>
      <c r="Q241" s="88">
        <f t="shared" si="79"/>
        <v>46415</v>
      </c>
      <c r="R241" s="19"/>
      <c r="S241" s="20">
        <f t="shared" si="80"/>
        <v>547734.84179339651</v>
      </c>
      <c r="T241" s="21">
        <f t="shared" si="89"/>
        <v>5.208333333333333E-3</v>
      </c>
      <c r="U241" s="22">
        <f t="shared" si="81"/>
        <v>2852.7856343406065</v>
      </c>
      <c r="V241" s="22">
        <f t="shared" si="82"/>
        <v>550587.62742773711</v>
      </c>
      <c r="W241" s="22"/>
      <c r="X241" s="22">
        <f t="shared" si="83"/>
        <v>0</v>
      </c>
      <c r="Y241" s="23">
        <f t="shared" si="84"/>
        <v>0</v>
      </c>
      <c r="Z241" s="54"/>
      <c r="AA241" s="34">
        <f t="shared" si="85"/>
        <v>2852.7856343406065</v>
      </c>
      <c r="AB241" s="34">
        <f t="shared" si="86"/>
        <v>-2852.7856343406065</v>
      </c>
      <c r="AD241" s="34">
        <f t="shared" si="87"/>
        <v>0</v>
      </c>
      <c r="AE241" s="34">
        <f t="shared" si="88"/>
        <v>0</v>
      </c>
    </row>
    <row r="242" spans="1:31" x14ac:dyDescent="0.25">
      <c r="A242" s="88">
        <f t="shared" ref="A242:A296" si="96">EDATE(A241,1)</f>
        <v>44589</v>
      </c>
      <c r="B242" s="19"/>
      <c r="C242" s="22">
        <f t="shared" ref="C242:C296" si="97">F241</f>
        <v>251101.73635765532</v>
      </c>
      <c r="D242" s="21">
        <f t="shared" si="78"/>
        <v>5.208333333333333E-3</v>
      </c>
      <c r="E242" s="22">
        <f t="shared" ref="E242:E296" si="98">C242*D242</f>
        <v>1307.8215435294546</v>
      </c>
      <c r="F242" s="22">
        <f t="shared" ref="F242:F296" si="99">E242+C242</f>
        <v>252409.55790118477</v>
      </c>
      <c r="G242" s="22"/>
      <c r="H242" s="22">
        <f t="shared" si="90"/>
        <v>0</v>
      </c>
      <c r="I242" s="23">
        <f t="shared" si="91"/>
        <v>0</v>
      </c>
      <c r="K242" s="34">
        <f t="shared" si="92"/>
        <v>1307.8215435294546</v>
      </c>
      <c r="L242" s="34">
        <f t="shared" si="93"/>
        <v>-1307.8215435294546</v>
      </c>
      <c r="N242" s="34">
        <f t="shared" si="94"/>
        <v>0</v>
      </c>
      <c r="O242" s="34">
        <f t="shared" si="95"/>
        <v>0</v>
      </c>
      <c r="Q242" s="88">
        <f t="shared" si="79"/>
        <v>46446</v>
      </c>
      <c r="R242" s="19"/>
      <c r="S242" s="20">
        <f t="shared" si="80"/>
        <v>550587.62742773711</v>
      </c>
      <c r="T242" s="21">
        <f t="shared" si="89"/>
        <v>5.208333333333333E-3</v>
      </c>
      <c r="U242" s="22">
        <f t="shared" si="81"/>
        <v>2867.6438928527973</v>
      </c>
      <c r="V242" s="22">
        <f t="shared" si="82"/>
        <v>553455.27132058993</v>
      </c>
      <c r="W242" s="22"/>
      <c r="X242" s="22">
        <f t="shared" si="83"/>
        <v>0</v>
      </c>
      <c r="Y242" s="23">
        <f t="shared" si="84"/>
        <v>0</v>
      </c>
      <c r="Z242" s="54"/>
      <c r="AA242" s="34">
        <f t="shared" si="85"/>
        <v>2867.6438928527973</v>
      </c>
      <c r="AB242" s="34">
        <f t="shared" si="86"/>
        <v>-2867.6438928527973</v>
      </c>
      <c r="AD242" s="34">
        <f t="shared" si="87"/>
        <v>0</v>
      </c>
      <c r="AE242" s="34">
        <f t="shared" si="88"/>
        <v>0</v>
      </c>
    </row>
    <row r="243" spans="1:31" x14ac:dyDescent="0.25">
      <c r="A243" s="88">
        <f t="shared" si="96"/>
        <v>44620</v>
      </c>
      <c r="B243" s="19"/>
      <c r="C243" s="22">
        <f t="shared" si="97"/>
        <v>252409.55790118477</v>
      </c>
      <c r="D243" s="21">
        <f t="shared" ref="D243:D306" si="100">$C$12/12</f>
        <v>5.208333333333333E-3</v>
      </c>
      <c r="E243" s="22">
        <f t="shared" si="98"/>
        <v>1314.6331140686707</v>
      </c>
      <c r="F243" s="22">
        <f t="shared" si="99"/>
        <v>253724.19101525345</v>
      </c>
      <c r="G243" s="22"/>
      <c r="H243" s="22">
        <f t="shared" si="90"/>
        <v>0</v>
      </c>
      <c r="I243" s="23">
        <f t="shared" si="91"/>
        <v>0</v>
      </c>
      <c r="K243" s="34">
        <f t="shared" si="92"/>
        <v>1314.6331140686707</v>
      </c>
      <c r="L243" s="34">
        <f t="shared" si="93"/>
        <v>-1314.6331140686707</v>
      </c>
      <c r="N243" s="34">
        <f t="shared" si="94"/>
        <v>0</v>
      </c>
      <c r="O243" s="34">
        <f t="shared" si="95"/>
        <v>0</v>
      </c>
      <c r="Q243" s="88">
        <f t="shared" si="79"/>
        <v>46474</v>
      </c>
      <c r="R243" s="19"/>
      <c r="S243" s="20">
        <f t="shared" si="80"/>
        <v>553455.27132058993</v>
      </c>
      <c r="T243" s="21">
        <f t="shared" si="89"/>
        <v>5.208333333333333E-3</v>
      </c>
      <c r="U243" s="22">
        <f t="shared" si="81"/>
        <v>2882.5795381280723</v>
      </c>
      <c r="V243" s="22">
        <f t="shared" si="82"/>
        <v>556337.85085871804</v>
      </c>
      <c r="W243" s="22"/>
      <c r="X243" s="22">
        <f t="shared" si="83"/>
        <v>0</v>
      </c>
      <c r="Y243" s="23">
        <f t="shared" si="84"/>
        <v>0</v>
      </c>
      <c r="Z243" s="54"/>
      <c r="AA243" s="34">
        <f t="shared" si="85"/>
        <v>2882.5795381280723</v>
      </c>
      <c r="AB243" s="34">
        <f t="shared" si="86"/>
        <v>-2882.5795381280723</v>
      </c>
      <c r="AD243" s="34">
        <f t="shared" si="87"/>
        <v>0</v>
      </c>
      <c r="AE243" s="34">
        <f t="shared" si="88"/>
        <v>0</v>
      </c>
    </row>
    <row r="244" spans="1:31" x14ac:dyDescent="0.25">
      <c r="A244" s="88">
        <f t="shared" si="96"/>
        <v>44648</v>
      </c>
      <c r="B244" s="19"/>
      <c r="C244" s="22">
        <f t="shared" si="97"/>
        <v>253724.19101525345</v>
      </c>
      <c r="D244" s="21">
        <f t="shared" si="100"/>
        <v>5.208333333333333E-3</v>
      </c>
      <c r="E244" s="22">
        <f t="shared" si="98"/>
        <v>1321.4801615377783</v>
      </c>
      <c r="F244" s="22">
        <f t="shared" si="99"/>
        <v>255045.67117679122</v>
      </c>
      <c r="G244" s="22"/>
      <c r="H244" s="22">
        <f t="shared" si="90"/>
        <v>0</v>
      </c>
      <c r="I244" s="23">
        <f t="shared" si="91"/>
        <v>0</v>
      </c>
      <c r="K244" s="34">
        <f t="shared" si="92"/>
        <v>1321.4801615377783</v>
      </c>
      <c r="L244" s="34">
        <f t="shared" si="93"/>
        <v>-1321.4801615377783</v>
      </c>
      <c r="N244" s="34">
        <f t="shared" si="94"/>
        <v>0</v>
      </c>
      <c r="O244" s="34">
        <f t="shared" si="95"/>
        <v>0</v>
      </c>
      <c r="Q244" s="88">
        <f t="shared" si="79"/>
        <v>46505</v>
      </c>
      <c r="R244" s="19"/>
      <c r="S244" s="20">
        <f t="shared" si="80"/>
        <v>556337.85085871804</v>
      </c>
      <c r="T244" s="21">
        <f t="shared" si="89"/>
        <v>5.208333333333333E-3</v>
      </c>
      <c r="U244" s="22">
        <f t="shared" si="81"/>
        <v>2897.5929732224895</v>
      </c>
      <c r="V244" s="22">
        <f t="shared" si="82"/>
        <v>559235.44383194053</v>
      </c>
      <c r="W244" s="22"/>
      <c r="X244" s="22">
        <f t="shared" si="83"/>
        <v>0</v>
      </c>
      <c r="Y244" s="23">
        <f t="shared" si="84"/>
        <v>0</v>
      </c>
      <c r="Z244" s="54"/>
      <c r="AA244" s="34">
        <f t="shared" si="85"/>
        <v>2897.5929732224895</v>
      </c>
      <c r="AB244" s="34">
        <f t="shared" si="86"/>
        <v>-2897.5929732224895</v>
      </c>
      <c r="AD244" s="34">
        <f t="shared" si="87"/>
        <v>0</v>
      </c>
      <c r="AE244" s="34">
        <f t="shared" si="88"/>
        <v>0</v>
      </c>
    </row>
    <row r="245" spans="1:31" x14ac:dyDescent="0.25">
      <c r="A245" s="88">
        <f t="shared" si="96"/>
        <v>44679</v>
      </c>
      <c r="B245" s="19"/>
      <c r="C245" s="22">
        <f t="shared" si="97"/>
        <v>255045.67117679122</v>
      </c>
      <c r="D245" s="21">
        <f t="shared" si="100"/>
        <v>5.208333333333333E-3</v>
      </c>
      <c r="E245" s="22">
        <f t="shared" si="98"/>
        <v>1328.3628707124542</v>
      </c>
      <c r="F245" s="22">
        <f t="shared" si="99"/>
        <v>256374.03404750366</v>
      </c>
      <c r="G245" s="22"/>
      <c r="H245" s="22">
        <f t="shared" si="90"/>
        <v>0</v>
      </c>
      <c r="I245" s="23">
        <f t="shared" si="91"/>
        <v>0</v>
      </c>
      <c r="K245" s="34">
        <f t="shared" si="92"/>
        <v>1328.3628707124542</v>
      </c>
      <c r="L245" s="34">
        <f t="shared" si="93"/>
        <v>-1328.3628707124542</v>
      </c>
      <c r="N245" s="34">
        <f t="shared" si="94"/>
        <v>0</v>
      </c>
      <c r="O245" s="34">
        <f t="shared" si="95"/>
        <v>0</v>
      </c>
      <c r="Q245" s="88">
        <f t="shared" si="79"/>
        <v>46535</v>
      </c>
      <c r="R245" s="19"/>
      <c r="S245" s="20">
        <f t="shared" si="80"/>
        <v>559235.44383194053</v>
      </c>
      <c r="T245" s="21">
        <f t="shared" si="89"/>
        <v>5.208333333333333E-3</v>
      </c>
      <c r="U245" s="22">
        <f t="shared" si="81"/>
        <v>2912.6846032913568</v>
      </c>
      <c r="V245" s="22">
        <f t="shared" si="82"/>
        <v>562148.12843523186</v>
      </c>
      <c r="W245" s="22"/>
      <c r="X245" s="22">
        <f t="shared" si="83"/>
        <v>0</v>
      </c>
      <c r="Y245" s="23">
        <f t="shared" si="84"/>
        <v>0</v>
      </c>
      <c r="Z245" s="54"/>
      <c r="AA245" s="34">
        <f t="shared" si="85"/>
        <v>2912.6846032913568</v>
      </c>
      <c r="AB245" s="34">
        <f t="shared" si="86"/>
        <v>-2912.6846032913568</v>
      </c>
      <c r="AD245" s="34">
        <f t="shared" si="87"/>
        <v>0</v>
      </c>
      <c r="AE245" s="34">
        <f t="shared" si="88"/>
        <v>0</v>
      </c>
    </row>
    <row r="246" spans="1:31" x14ac:dyDescent="0.25">
      <c r="A246" s="88">
        <f t="shared" si="96"/>
        <v>44709</v>
      </c>
      <c r="B246" s="19"/>
      <c r="C246" s="22">
        <f t="shared" si="97"/>
        <v>256374.03404750366</v>
      </c>
      <c r="D246" s="21">
        <f t="shared" si="100"/>
        <v>5.208333333333333E-3</v>
      </c>
      <c r="E246" s="22">
        <f t="shared" si="98"/>
        <v>1335.2814273307481</v>
      </c>
      <c r="F246" s="22">
        <f t="shared" si="99"/>
        <v>257709.31547483441</v>
      </c>
      <c r="G246" s="22"/>
      <c r="H246" s="22">
        <f t="shared" si="90"/>
        <v>0</v>
      </c>
      <c r="I246" s="23">
        <f t="shared" si="91"/>
        <v>0</v>
      </c>
      <c r="K246" s="34">
        <f t="shared" si="92"/>
        <v>1335.2814273307481</v>
      </c>
      <c r="L246" s="34">
        <f t="shared" si="93"/>
        <v>-1335.2814273307481</v>
      </c>
      <c r="N246" s="34">
        <f t="shared" si="94"/>
        <v>0</v>
      </c>
      <c r="O246" s="34">
        <f t="shared" si="95"/>
        <v>0</v>
      </c>
      <c r="Q246" s="88">
        <f t="shared" si="79"/>
        <v>46566</v>
      </c>
      <c r="R246" s="19"/>
      <c r="S246" s="20">
        <f t="shared" si="80"/>
        <v>562148.12843523186</v>
      </c>
      <c r="T246" s="21">
        <f t="shared" si="89"/>
        <v>5.208333333333333E-3</v>
      </c>
      <c r="U246" s="22">
        <f t="shared" si="81"/>
        <v>2927.8548356001656</v>
      </c>
      <c r="V246" s="22">
        <f t="shared" si="82"/>
        <v>565075.98327083199</v>
      </c>
      <c r="W246" s="22"/>
      <c r="X246" s="22">
        <f t="shared" si="83"/>
        <v>0</v>
      </c>
      <c r="Y246" s="23">
        <f t="shared" si="84"/>
        <v>0</v>
      </c>
      <c r="Z246" s="54"/>
      <c r="AA246" s="34">
        <f t="shared" si="85"/>
        <v>2927.8548356001656</v>
      </c>
      <c r="AB246" s="34">
        <f t="shared" si="86"/>
        <v>-2927.8548356001656</v>
      </c>
      <c r="AD246" s="34">
        <f t="shared" si="87"/>
        <v>0</v>
      </c>
      <c r="AE246" s="34">
        <f t="shared" si="88"/>
        <v>0</v>
      </c>
    </row>
    <row r="247" spans="1:31" x14ac:dyDescent="0.25">
      <c r="A247" s="88">
        <f t="shared" si="96"/>
        <v>44740</v>
      </c>
      <c r="B247" s="19"/>
      <c r="C247" s="22">
        <f t="shared" si="97"/>
        <v>257709.31547483441</v>
      </c>
      <c r="D247" s="21">
        <f t="shared" si="100"/>
        <v>5.208333333333333E-3</v>
      </c>
      <c r="E247" s="22">
        <f t="shared" si="98"/>
        <v>1342.2360180980959</v>
      </c>
      <c r="F247" s="22">
        <f t="shared" si="99"/>
        <v>259051.55149293251</v>
      </c>
      <c r="G247" s="22"/>
      <c r="H247" s="22">
        <f t="shared" si="90"/>
        <v>0</v>
      </c>
      <c r="I247" s="23">
        <f t="shared" si="91"/>
        <v>0</v>
      </c>
      <c r="K247" s="34">
        <f t="shared" si="92"/>
        <v>1342.2360180980959</v>
      </c>
      <c r="L247" s="34">
        <f t="shared" si="93"/>
        <v>-1342.2360180980959</v>
      </c>
      <c r="N247" s="34">
        <f t="shared" si="94"/>
        <v>0</v>
      </c>
      <c r="O247" s="34">
        <f t="shared" si="95"/>
        <v>0</v>
      </c>
      <c r="Q247" s="88">
        <f t="shared" si="79"/>
        <v>46596</v>
      </c>
      <c r="R247" s="19"/>
      <c r="S247" s="20">
        <f t="shared" si="80"/>
        <v>565075.98327083199</v>
      </c>
      <c r="T247" s="21">
        <f t="shared" si="89"/>
        <v>5.208333333333333E-3</v>
      </c>
      <c r="U247" s="22">
        <f t="shared" si="81"/>
        <v>2943.104079535583</v>
      </c>
      <c r="V247" s="22">
        <f t="shared" si="82"/>
        <v>568019.08735036757</v>
      </c>
      <c r="W247" s="22"/>
      <c r="X247" s="22">
        <f t="shared" si="83"/>
        <v>0</v>
      </c>
      <c r="Y247" s="23">
        <f t="shared" si="84"/>
        <v>0</v>
      </c>
      <c r="Z247" s="54"/>
      <c r="AA247" s="34">
        <f t="shared" si="85"/>
        <v>2943.104079535583</v>
      </c>
      <c r="AB247" s="34">
        <f t="shared" si="86"/>
        <v>-2943.104079535583</v>
      </c>
      <c r="AD247" s="34">
        <f t="shared" si="87"/>
        <v>0</v>
      </c>
      <c r="AE247" s="34">
        <f t="shared" si="88"/>
        <v>0</v>
      </c>
    </row>
    <row r="248" spans="1:31" x14ac:dyDescent="0.25">
      <c r="A248" s="88">
        <f t="shared" si="96"/>
        <v>44770</v>
      </c>
      <c r="B248" s="19"/>
      <c r="C248" s="22">
        <f t="shared" si="97"/>
        <v>259051.55149293251</v>
      </c>
      <c r="D248" s="21">
        <f t="shared" si="100"/>
        <v>5.208333333333333E-3</v>
      </c>
      <c r="E248" s="22">
        <f t="shared" si="98"/>
        <v>1349.2268306923568</v>
      </c>
      <c r="F248" s="22">
        <f t="shared" si="99"/>
        <v>260400.77832362487</v>
      </c>
      <c r="G248" s="22"/>
      <c r="H248" s="22">
        <f t="shared" si="90"/>
        <v>0</v>
      </c>
      <c r="I248" s="23">
        <f t="shared" si="91"/>
        <v>0</v>
      </c>
      <c r="K248" s="34">
        <f t="shared" si="92"/>
        <v>1349.2268306923568</v>
      </c>
      <c r="L248" s="34">
        <f t="shared" si="93"/>
        <v>-1349.2268306923568</v>
      </c>
      <c r="N248" s="34">
        <f t="shared" si="94"/>
        <v>0</v>
      </c>
      <c r="O248" s="34">
        <f t="shared" si="95"/>
        <v>0</v>
      </c>
      <c r="Q248" s="88">
        <f t="shared" si="79"/>
        <v>46627</v>
      </c>
      <c r="R248" s="19"/>
      <c r="S248" s="20">
        <f t="shared" si="80"/>
        <v>568019.08735036757</v>
      </c>
      <c r="T248" s="21">
        <f t="shared" si="89"/>
        <v>5.208333333333333E-3</v>
      </c>
      <c r="U248" s="22">
        <f t="shared" si="81"/>
        <v>2958.4327466164978</v>
      </c>
      <c r="V248" s="22">
        <f t="shared" si="82"/>
        <v>570977.52009698411</v>
      </c>
      <c r="W248" s="22"/>
      <c r="X248" s="22">
        <f t="shared" si="83"/>
        <v>0</v>
      </c>
      <c r="Y248" s="23">
        <f t="shared" si="84"/>
        <v>0</v>
      </c>
      <c r="Z248" s="54"/>
      <c r="AA248" s="34">
        <f t="shared" si="85"/>
        <v>2958.4327466164978</v>
      </c>
      <c r="AB248" s="34">
        <f t="shared" si="86"/>
        <v>-2958.4327466164978</v>
      </c>
      <c r="AD248" s="34">
        <f t="shared" si="87"/>
        <v>0</v>
      </c>
      <c r="AE248" s="34">
        <f t="shared" si="88"/>
        <v>0</v>
      </c>
    </row>
    <row r="249" spans="1:31" x14ac:dyDescent="0.25">
      <c r="A249" s="88">
        <f t="shared" si="96"/>
        <v>44801</v>
      </c>
      <c r="B249" s="19"/>
      <c r="C249" s="22">
        <f t="shared" si="97"/>
        <v>260400.77832362487</v>
      </c>
      <c r="D249" s="21">
        <f t="shared" si="100"/>
        <v>5.208333333333333E-3</v>
      </c>
      <c r="E249" s="22">
        <f t="shared" si="98"/>
        <v>1356.2540537688794</v>
      </c>
      <c r="F249" s="22">
        <f t="shared" si="99"/>
        <v>261757.03237739374</v>
      </c>
      <c r="G249" s="22"/>
      <c r="H249" s="22">
        <f t="shared" si="90"/>
        <v>0</v>
      </c>
      <c r="I249" s="23">
        <f t="shared" si="91"/>
        <v>0</v>
      </c>
      <c r="K249" s="34">
        <f t="shared" si="92"/>
        <v>1356.2540537688794</v>
      </c>
      <c r="L249" s="34">
        <f t="shared" si="93"/>
        <v>-1356.2540537688794</v>
      </c>
      <c r="N249" s="34">
        <f t="shared" si="94"/>
        <v>0</v>
      </c>
      <c r="O249" s="34">
        <f t="shared" si="95"/>
        <v>0</v>
      </c>
      <c r="Q249" s="88">
        <f t="shared" si="79"/>
        <v>46658</v>
      </c>
      <c r="R249" s="19"/>
      <c r="S249" s="20">
        <f t="shared" si="80"/>
        <v>570977.52009698411</v>
      </c>
      <c r="T249" s="21">
        <f t="shared" si="89"/>
        <v>5.208333333333333E-3</v>
      </c>
      <c r="U249" s="22">
        <f t="shared" si="81"/>
        <v>2973.8412505051256</v>
      </c>
      <c r="V249" s="22">
        <f t="shared" si="82"/>
        <v>573951.36134748929</v>
      </c>
      <c r="W249" s="22"/>
      <c r="X249" s="22">
        <f t="shared" si="83"/>
        <v>0</v>
      </c>
      <c r="Y249" s="23">
        <f t="shared" si="84"/>
        <v>0</v>
      </c>
      <c r="Z249" s="54"/>
      <c r="AA249" s="34">
        <f t="shared" si="85"/>
        <v>2973.8412505051256</v>
      </c>
      <c r="AB249" s="34">
        <f t="shared" si="86"/>
        <v>-2973.8412505051256</v>
      </c>
      <c r="AD249" s="34">
        <f t="shared" si="87"/>
        <v>0</v>
      </c>
      <c r="AE249" s="34">
        <f t="shared" si="88"/>
        <v>0</v>
      </c>
    </row>
    <row r="250" spans="1:31" x14ac:dyDescent="0.25">
      <c r="A250" s="88">
        <f t="shared" si="96"/>
        <v>44832</v>
      </c>
      <c r="B250" s="19"/>
      <c r="C250" s="22">
        <f t="shared" si="97"/>
        <v>261757.03237739374</v>
      </c>
      <c r="D250" s="21">
        <f t="shared" si="100"/>
        <v>5.208333333333333E-3</v>
      </c>
      <c r="E250" s="22">
        <f t="shared" si="98"/>
        <v>1363.3178769655924</v>
      </c>
      <c r="F250" s="22">
        <f t="shared" si="99"/>
        <v>263120.35025435931</v>
      </c>
      <c r="G250" s="22"/>
      <c r="H250" s="22">
        <f t="shared" si="90"/>
        <v>0</v>
      </c>
      <c r="I250" s="23">
        <f t="shared" si="91"/>
        <v>0</v>
      </c>
      <c r="K250" s="34">
        <f t="shared" si="92"/>
        <v>1363.3178769655924</v>
      </c>
      <c r="L250" s="34">
        <f t="shared" si="93"/>
        <v>-1363.3178769655924</v>
      </c>
      <c r="N250" s="34">
        <f t="shared" si="94"/>
        <v>0</v>
      </c>
      <c r="O250" s="34">
        <f t="shared" si="95"/>
        <v>0</v>
      </c>
      <c r="Q250" s="88">
        <f t="shared" si="79"/>
        <v>46688</v>
      </c>
      <c r="R250" s="19"/>
      <c r="S250" s="20">
        <f t="shared" si="80"/>
        <v>573951.36134748929</v>
      </c>
      <c r="T250" s="21">
        <f t="shared" si="89"/>
        <v>5.208333333333333E-3</v>
      </c>
      <c r="U250" s="22">
        <f t="shared" si="81"/>
        <v>2989.3300070181731</v>
      </c>
      <c r="V250" s="22">
        <f t="shared" si="82"/>
        <v>576940.69135450746</v>
      </c>
      <c r="W250" s="22"/>
      <c r="X250" s="22">
        <f t="shared" si="83"/>
        <v>0</v>
      </c>
      <c r="Y250" s="23">
        <f t="shared" si="84"/>
        <v>0</v>
      </c>
      <c r="Z250" s="54"/>
      <c r="AA250" s="34">
        <f t="shared" si="85"/>
        <v>2989.3300070181731</v>
      </c>
      <c r="AB250" s="34">
        <f t="shared" si="86"/>
        <v>-2989.3300070181731</v>
      </c>
      <c r="AD250" s="34">
        <f t="shared" si="87"/>
        <v>0</v>
      </c>
      <c r="AE250" s="34">
        <f t="shared" si="88"/>
        <v>0</v>
      </c>
    </row>
    <row r="251" spans="1:31" x14ac:dyDescent="0.25">
      <c r="A251" s="88">
        <f t="shared" si="96"/>
        <v>44862</v>
      </c>
      <c r="B251" s="19"/>
      <c r="C251" s="22">
        <f t="shared" si="97"/>
        <v>263120.35025435931</v>
      </c>
      <c r="D251" s="21">
        <f t="shared" si="100"/>
        <v>5.208333333333333E-3</v>
      </c>
      <c r="E251" s="22">
        <f t="shared" si="98"/>
        <v>1370.4184909081214</v>
      </c>
      <c r="F251" s="22">
        <f t="shared" si="99"/>
        <v>264490.76874526741</v>
      </c>
      <c r="G251" s="22"/>
      <c r="H251" s="22">
        <f t="shared" si="90"/>
        <v>0</v>
      </c>
      <c r="I251" s="23">
        <f t="shared" si="91"/>
        <v>0</v>
      </c>
      <c r="K251" s="34">
        <f t="shared" si="92"/>
        <v>1370.4184909081214</v>
      </c>
      <c r="L251" s="34">
        <f t="shared" si="93"/>
        <v>-1370.4184909081214</v>
      </c>
      <c r="N251" s="34">
        <f t="shared" si="94"/>
        <v>0</v>
      </c>
      <c r="O251" s="34">
        <f t="shared" si="95"/>
        <v>0</v>
      </c>
      <c r="Q251" s="88">
        <f t="shared" si="79"/>
        <v>46719</v>
      </c>
      <c r="R251" s="19"/>
      <c r="S251" s="20">
        <f t="shared" si="80"/>
        <v>576940.69135450746</v>
      </c>
      <c r="T251" s="21">
        <f t="shared" si="89"/>
        <v>5.208333333333333E-3</v>
      </c>
      <c r="U251" s="22">
        <f t="shared" si="81"/>
        <v>3004.8994341380594</v>
      </c>
      <c r="V251" s="22">
        <f t="shared" si="82"/>
        <v>579945.59078864555</v>
      </c>
      <c r="W251" s="22"/>
      <c r="X251" s="22">
        <f t="shared" si="83"/>
        <v>0</v>
      </c>
      <c r="Y251" s="23">
        <f t="shared" si="84"/>
        <v>0</v>
      </c>
      <c r="Z251" s="54"/>
      <c r="AA251" s="34">
        <f t="shared" si="85"/>
        <v>3004.8994341380594</v>
      </c>
      <c r="AB251" s="34">
        <f t="shared" si="86"/>
        <v>-3004.8994341380594</v>
      </c>
      <c r="AD251" s="34">
        <f t="shared" si="87"/>
        <v>0</v>
      </c>
      <c r="AE251" s="34">
        <f t="shared" si="88"/>
        <v>0</v>
      </c>
    </row>
    <row r="252" spans="1:31" x14ac:dyDescent="0.25">
      <c r="A252" s="88">
        <f t="shared" si="96"/>
        <v>44893</v>
      </c>
      <c r="B252" s="19"/>
      <c r="C252" s="22">
        <f t="shared" si="97"/>
        <v>264490.76874526741</v>
      </c>
      <c r="D252" s="21">
        <f t="shared" si="100"/>
        <v>5.208333333333333E-3</v>
      </c>
      <c r="E252" s="22">
        <f t="shared" si="98"/>
        <v>1377.5560872149345</v>
      </c>
      <c r="F252" s="22">
        <f t="shared" si="99"/>
        <v>265868.32483248232</v>
      </c>
      <c r="G252" s="22"/>
      <c r="H252" s="22">
        <f t="shared" si="90"/>
        <v>0</v>
      </c>
      <c r="I252" s="23">
        <f t="shared" si="91"/>
        <v>0</v>
      </c>
      <c r="K252" s="34">
        <f t="shared" si="92"/>
        <v>1377.5560872149345</v>
      </c>
      <c r="L252" s="34">
        <f t="shared" si="93"/>
        <v>-1377.5560872149345</v>
      </c>
      <c r="N252" s="34">
        <f t="shared" si="94"/>
        <v>0</v>
      </c>
      <c r="O252" s="34">
        <f t="shared" si="95"/>
        <v>0</v>
      </c>
      <c r="Q252" s="88">
        <f t="shared" si="79"/>
        <v>46749</v>
      </c>
      <c r="R252" s="19"/>
      <c r="S252" s="20">
        <f t="shared" si="80"/>
        <v>579945.59078864555</v>
      </c>
      <c r="T252" s="21">
        <f t="shared" si="89"/>
        <v>5.208333333333333E-3</v>
      </c>
      <c r="U252" s="22">
        <f t="shared" si="81"/>
        <v>3020.5499520241956</v>
      </c>
      <c r="V252" s="22">
        <f t="shared" si="82"/>
        <v>582966.1407406698</v>
      </c>
      <c r="W252" s="22"/>
      <c r="X252" s="22">
        <f t="shared" si="83"/>
        <v>0</v>
      </c>
      <c r="Y252" s="23">
        <f t="shared" si="84"/>
        <v>0</v>
      </c>
      <c r="Z252" s="54"/>
      <c r="AA252" s="34">
        <f t="shared" si="85"/>
        <v>3020.5499520241956</v>
      </c>
      <c r="AB252" s="34">
        <f t="shared" si="86"/>
        <v>-3020.5499520241956</v>
      </c>
      <c r="AD252" s="34">
        <f t="shared" si="87"/>
        <v>0</v>
      </c>
      <c r="AE252" s="34">
        <f t="shared" si="88"/>
        <v>0</v>
      </c>
    </row>
    <row r="253" spans="1:31" x14ac:dyDescent="0.25">
      <c r="A253" s="88">
        <f t="shared" si="96"/>
        <v>44923</v>
      </c>
      <c r="B253" s="19"/>
      <c r="C253" s="22">
        <f t="shared" si="97"/>
        <v>265868.32483248232</v>
      </c>
      <c r="D253" s="21">
        <f t="shared" si="100"/>
        <v>5.208333333333333E-3</v>
      </c>
      <c r="E253" s="22">
        <f t="shared" si="98"/>
        <v>1384.7308585025121</v>
      </c>
      <c r="F253" s="22">
        <f t="shared" si="99"/>
        <v>267253.05569098482</v>
      </c>
      <c r="G253" s="22"/>
      <c r="H253" s="22">
        <f t="shared" si="90"/>
        <v>0</v>
      </c>
      <c r="I253" s="23">
        <f t="shared" si="91"/>
        <v>0</v>
      </c>
      <c r="K253" s="34">
        <f t="shared" si="92"/>
        <v>1384.7308585025121</v>
      </c>
      <c r="L253" s="34">
        <f t="shared" si="93"/>
        <v>-1384.7308585025121</v>
      </c>
      <c r="N253" s="34">
        <f t="shared" si="94"/>
        <v>0</v>
      </c>
      <c r="O253" s="34">
        <f t="shared" si="95"/>
        <v>0</v>
      </c>
      <c r="Q253" s="88">
        <f t="shared" si="79"/>
        <v>46780</v>
      </c>
      <c r="R253" s="19"/>
      <c r="S253" s="20">
        <f t="shared" si="80"/>
        <v>582966.1407406698</v>
      </c>
      <c r="T253" s="21">
        <f t="shared" si="89"/>
        <v>5.208333333333333E-3</v>
      </c>
      <c r="U253" s="22">
        <f t="shared" si="81"/>
        <v>3036.2819830243216</v>
      </c>
      <c r="V253" s="22">
        <f t="shared" si="82"/>
        <v>586002.42272369412</v>
      </c>
      <c r="W253" s="22"/>
      <c r="X253" s="22">
        <f t="shared" si="83"/>
        <v>0</v>
      </c>
      <c r="Y253" s="23">
        <f t="shared" si="84"/>
        <v>0</v>
      </c>
      <c r="Z253" s="54"/>
      <c r="AA253" s="34">
        <f t="shared" si="85"/>
        <v>3036.2819830243216</v>
      </c>
      <c r="AB253" s="34">
        <f t="shared" si="86"/>
        <v>-3036.2819830243216</v>
      </c>
      <c r="AD253" s="34">
        <f t="shared" si="87"/>
        <v>0</v>
      </c>
      <c r="AE253" s="34">
        <f t="shared" si="88"/>
        <v>0</v>
      </c>
    </row>
    <row r="254" spans="1:31" x14ac:dyDescent="0.25">
      <c r="A254" s="88">
        <f t="shared" si="96"/>
        <v>44954</v>
      </c>
      <c r="B254" s="19"/>
      <c r="C254" s="22">
        <f t="shared" si="97"/>
        <v>267253.05569098482</v>
      </c>
      <c r="D254" s="21">
        <f t="shared" si="100"/>
        <v>5.208333333333333E-3</v>
      </c>
      <c r="E254" s="22">
        <f t="shared" si="98"/>
        <v>1391.9429983905459</v>
      </c>
      <c r="F254" s="22">
        <f t="shared" si="99"/>
        <v>268644.99868937535</v>
      </c>
      <c r="G254" s="22"/>
      <c r="H254" s="22">
        <f t="shared" si="90"/>
        <v>0</v>
      </c>
      <c r="I254" s="23">
        <f t="shared" si="91"/>
        <v>0</v>
      </c>
      <c r="K254" s="34">
        <f t="shared" si="92"/>
        <v>1391.9429983905459</v>
      </c>
      <c r="L254" s="34">
        <f t="shared" si="93"/>
        <v>-1391.9429983905459</v>
      </c>
      <c r="N254" s="34">
        <f t="shared" si="94"/>
        <v>0</v>
      </c>
      <c r="O254" s="34">
        <f t="shared" si="95"/>
        <v>0</v>
      </c>
      <c r="Q254" s="88">
        <f t="shared" si="79"/>
        <v>46811</v>
      </c>
      <c r="R254" s="19"/>
      <c r="S254" s="20">
        <f t="shared" si="80"/>
        <v>586002.42272369412</v>
      </c>
      <c r="T254" s="21">
        <f t="shared" si="89"/>
        <v>5.208333333333333E-3</v>
      </c>
      <c r="U254" s="22">
        <f t="shared" si="81"/>
        <v>3052.0959516859066</v>
      </c>
      <c r="V254" s="22">
        <f t="shared" si="82"/>
        <v>589054.51867538004</v>
      </c>
      <c r="W254" s="22"/>
      <c r="X254" s="22">
        <f t="shared" si="83"/>
        <v>0</v>
      </c>
      <c r="Y254" s="23">
        <f t="shared" si="84"/>
        <v>0</v>
      </c>
      <c r="Z254" s="54"/>
      <c r="AA254" s="34">
        <f t="shared" si="85"/>
        <v>3052.0959516859066</v>
      </c>
      <c r="AB254" s="34">
        <f t="shared" si="86"/>
        <v>-3052.0959516859066</v>
      </c>
      <c r="AD254" s="34">
        <f t="shared" si="87"/>
        <v>0</v>
      </c>
      <c r="AE254" s="34">
        <f t="shared" si="88"/>
        <v>0</v>
      </c>
    </row>
    <row r="255" spans="1:31" x14ac:dyDescent="0.25">
      <c r="A255" s="88">
        <f t="shared" si="96"/>
        <v>44985</v>
      </c>
      <c r="B255" s="19"/>
      <c r="C255" s="22">
        <f t="shared" si="97"/>
        <v>268644.99868937535</v>
      </c>
      <c r="D255" s="21">
        <f t="shared" si="100"/>
        <v>5.208333333333333E-3</v>
      </c>
      <c r="E255" s="22">
        <f t="shared" si="98"/>
        <v>1399.1927015071633</v>
      </c>
      <c r="F255" s="22">
        <f t="shared" si="99"/>
        <v>270044.19139088254</v>
      </c>
      <c r="G255" s="22"/>
      <c r="H255" s="22">
        <f t="shared" si="90"/>
        <v>0</v>
      </c>
      <c r="I255" s="23">
        <f t="shared" si="91"/>
        <v>0</v>
      </c>
      <c r="K255" s="34">
        <f t="shared" si="92"/>
        <v>1399.1927015071633</v>
      </c>
      <c r="L255" s="34">
        <f t="shared" si="93"/>
        <v>-1399.1927015071633</v>
      </c>
      <c r="N255" s="34">
        <f t="shared" si="94"/>
        <v>0</v>
      </c>
      <c r="O255" s="34">
        <f t="shared" si="95"/>
        <v>0</v>
      </c>
      <c r="Q255" s="88">
        <f t="shared" si="79"/>
        <v>46840</v>
      </c>
      <c r="R255" s="19"/>
      <c r="S255" s="20">
        <f t="shared" si="80"/>
        <v>589054.51867538004</v>
      </c>
      <c r="T255" s="21">
        <f t="shared" si="89"/>
        <v>5.208333333333333E-3</v>
      </c>
      <c r="U255" s="22">
        <f t="shared" si="81"/>
        <v>3067.9922847676044</v>
      </c>
      <c r="V255" s="22">
        <f t="shared" si="82"/>
        <v>592122.5109601476</v>
      </c>
      <c r="W255" s="22"/>
      <c r="X255" s="22">
        <f t="shared" si="83"/>
        <v>0</v>
      </c>
      <c r="Y255" s="23">
        <f t="shared" si="84"/>
        <v>0</v>
      </c>
      <c r="Z255" s="54"/>
      <c r="AA255" s="34">
        <f t="shared" si="85"/>
        <v>3067.9922847676044</v>
      </c>
      <c r="AB255" s="34">
        <f t="shared" si="86"/>
        <v>-3067.9922847676044</v>
      </c>
      <c r="AD255" s="34">
        <f t="shared" si="87"/>
        <v>0</v>
      </c>
      <c r="AE255" s="34">
        <f t="shared" si="88"/>
        <v>0</v>
      </c>
    </row>
    <row r="256" spans="1:31" x14ac:dyDescent="0.25">
      <c r="A256" s="88">
        <f t="shared" si="96"/>
        <v>45013</v>
      </c>
      <c r="B256" s="19"/>
      <c r="C256" s="22">
        <f t="shared" si="97"/>
        <v>270044.19139088254</v>
      </c>
      <c r="D256" s="21">
        <f t="shared" si="100"/>
        <v>5.208333333333333E-3</v>
      </c>
      <c r="E256" s="22">
        <f t="shared" si="98"/>
        <v>1406.4801634941798</v>
      </c>
      <c r="F256" s="22">
        <f t="shared" si="99"/>
        <v>271450.67155437672</v>
      </c>
      <c r="G256" s="22"/>
      <c r="H256" s="22">
        <f t="shared" si="90"/>
        <v>0</v>
      </c>
      <c r="I256" s="23">
        <f t="shared" si="91"/>
        <v>0</v>
      </c>
      <c r="K256" s="34">
        <f t="shared" si="92"/>
        <v>1406.4801634941798</v>
      </c>
      <c r="L256" s="34">
        <f t="shared" si="93"/>
        <v>-1406.4801634941798</v>
      </c>
      <c r="N256" s="34">
        <f t="shared" si="94"/>
        <v>0</v>
      </c>
      <c r="O256" s="34">
        <f t="shared" si="95"/>
        <v>0</v>
      </c>
      <c r="Q256" s="88">
        <f t="shared" si="79"/>
        <v>46871</v>
      </c>
      <c r="R256" s="19"/>
      <c r="S256" s="20">
        <f t="shared" si="80"/>
        <v>592122.5109601476</v>
      </c>
      <c r="T256" s="21">
        <f t="shared" si="89"/>
        <v>5.208333333333333E-3</v>
      </c>
      <c r="U256" s="22">
        <f t="shared" si="81"/>
        <v>3083.9714112507686</v>
      </c>
      <c r="V256" s="22">
        <f t="shared" si="82"/>
        <v>595206.48237139836</v>
      </c>
      <c r="W256" s="22"/>
      <c r="X256" s="22">
        <f t="shared" si="83"/>
        <v>0</v>
      </c>
      <c r="Y256" s="23">
        <f t="shared" si="84"/>
        <v>0</v>
      </c>
      <c r="Z256" s="54"/>
      <c r="AA256" s="34">
        <f t="shared" si="85"/>
        <v>3083.9714112507686</v>
      </c>
      <c r="AB256" s="34">
        <f t="shared" si="86"/>
        <v>-3083.9714112507686</v>
      </c>
      <c r="AD256" s="34">
        <f t="shared" si="87"/>
        <v>0</v>
      </c>
      <c r="AE256" s="34">
        <f t="shared" si="88"/>
        <v>0</v>
      </c>
    </row>
    <row r="257" spans="1:31" x14ac:dyDescent="0.25">
      <c r="A257" s="88">
        <f t="shared" si="96"/>
        <v>45044</v>
      </c>
      <c r="B257" s="19"/>
      <c r="C257" s="22">
        <f t="shared" si="97"/>
        <v>271450.67155437672</v>
      </c>
      <c r="D257" s="21">
        <f t="shared" si="100"/>
        <v>5.208333333333333E-3</v>
      </c>
      <c r="E257" s="22">
        <f t="shared" si="98"/>
        <v>1413.8055810123788</v>
      </c>
      <c r="F257" s="22">
        <f t="shared" si="99"/>
        <v>272864.47713538911</v>
      </c>
      <c r="G257" s="22"/>
      <c r="H257" s="22">
        <f t="shared" si="90"/>
        <v>0</v>
      </c>
      <c r="I257" s="23">
        <f t="shared" si="91"/>
        <v>0</v>
      </c>
      <c r="K257" s="34">
        <f t="shared" si="92"/>
        <v>1413.8055810123788</v>
      </c>
      <c r="L257" s="34">
        <f t="shared" si="93"/>
        <v>-1413.8055810123788</v>
      </c>
      <c r="N257" s="34">
        <f t="shared" si="94"/>
        <v>0</v>
      </c>
      <c r="O257" s="34">
        <f t="shared" si="95"/>
        <v>0</v>
      </c>
      <c r="Q257" s="88">
        <f t="shared" si="79"/>
        <v>46901</v>
      </c>
      <c r="R257" s="19"/>
      <c r="S257" s="20">
        <f t="shared" si="80"/>
        <v>595206.48237139836</v>
      </c>
      <c r="T257" s="21">
        <f t="shared" si="89"/>
        <v>5.208333333333333E-3</v>
      </c>
      <c r="U257" s="22">
        <f t="shared" si="81"/>
        <v>3100.0337623510331</v>
      </c>
      <c r="V257" s="22">
        <f t="shared" si="82"/>
        <v>598306.51613374939</v>
      </c>
      <c r="W257" s="22"/>
      <c r="X257" s="22">
        <f t="shared" si="83"/>
        <v>0</v>
      </c>
      <c r="Y257" s="23">
        <f t="shared" si="84"/>
        <v>0</v>
      </c>
      <c r="Z257" s="54"/>
      <c r="AA257" s="34">
        <f t="shared" si="85"/>
        <v>3100.0337623510331</v>
      </c>
      <c r="AB257" s="34">
        <f t="shared" si="86"/>
        <v>-3100.0337623510331</v>
      </c>
      <c r="AD257" s="34">
        <f t="shared" si="87"/>
        <v>0</v>
      </c>
      <c r="AE257" s="34">
        <f t="shared" si="88"/>
        <v>0</v>
      </c>
    </row>
    <row r="258" spans="1:31" x14ac:dyDescent="0.25">
      <c r="A258" s="88">
        <f t="shared" si="96"/>
        <v>45074</v>
      </c>
      <c r="B258" s="19"/>
      <c r="C258" s="22">
        <f t="shared" si="97"/>
        <v>272864.47713538911</v>
      </c>
      <c r="D258" s="21">
        <f t="shared" si="100"/>
        <v>5.208333333333333E-3</v>
      </c>
      <c r="E258" s="22">
        <f t="shared" si="98"/>
        <v>1421.1691517468182</v>
      </c>
      <c r="F258" s="22">
        <f t="shared" si="99"/>
        <v>274285.64628713595</v>
      </c>
      <c r="G258" s="22"/>
      <c r="H258" s="22">
        <f t="shared" si="90"/>
        <v>0</v>
      </c>
      <c r="I258" s="23">
        <f t="shared" si="91"/>
        <v>0</v>
      </c>
      <c r="K258" s="34">
        <f t="shared" si="92"/>
        <v>1421.1691517468182</v>
      </c>
      <c r="L258" s="34">
        <f t="shared" si="93"/>
        <v>-1421.1691517468182</v>
      </c>
      <c r="N258" s="34">
        <f t="shared" si="94"/>
        <v>0</v>
      </c>
      <c r="O258" s="34">
        <f t="shared" si="95"/>
        <v>0</v>
      </c>
      <c r="Q258" s="88">
        <f t="shared" si="79"/>
        <v>46932</v>
      </c>
      <c r="R258" s="19"/>
      <c r="S258" s="20">
        <f t="shared" si="80"/>
        <v>598306.51613374939</v>
      </c>
      <c r="T258" s="21">
        <f t="shared" si="89"/>
        <v>5.208333333333333E-3</v>
      </c>
      <c r="U258" s="22">
        <f t="shared" si="81"/>
        <v>3116.1797715299444</v>
      </c>
      <c r="V258" s="22">
        <f t="shared" si="82"/>
        <v>601422.69590527937</v>
      </c>
      <c r="W258" s="22"/>
      <c r="X258" s="22">
        <f t="shared" si="83"/>
        <v>0</v>
      </c>
      <c r="Y258" s="23">
        <f t="shared" si="84"/>
        <v>0</v>
      </c>
      <c r="Z258" s="54"/>
      <c r="AA258" s="34">
        <f t="shared" si="85"/>
        <v>3116.1797715299444</v>
      </c>
      <c r="AB258" s="34">
        <f t="shared" si="86"/>
        <v>-3116.1797715299444</v>
      </c>
      <c r="AD258" s="34">
        <f t="shared" si="87"/>
        <v>0</v>
      </c>
      <c r="AE258" s="34">
        <f t="shared" si="88"/>
        <v>0</v>
      </c>
    </row>
    <row r="259" spans="1:31" x14ac:dyDescent="0.25">
      <c r="A259" s="88">
        <f t="shared" si="96"/>
        <v>45105</v>
      </c>
      <c r="B259" s="19"/>
      <c r="C259" s="22">
        <f t="shared" si="97"/>
        <v>274285.64628713595</v>
      </c>
      <c r="D259" s="21">
        <f t="shared" si="100"/>
        <v>5.208333333333333E-3</v>
      </c>
      <c r="E259" s="22">
        <f t="shared" si="98"/>
        <v>1428.5710744121664</v>
      </c>
      <c r="F259" s="22">
        <f t="shared" si="99"/>
        <v>275714.2173615481</v>
      </c>
      <c r="G259" s="22"/>
      <c r="H259" s="22">
        <f t="shared" si="90"/>
        <v>0</v>
      </c>
      <c r="I259" s="23">
        <f t="shared" si="91"/>
        <v>0</v>
      </c>
      <c r="K259" s="34">
        <f t="shared" si="92"/>
        <v>1428.5710744121664</v>
      </c>
      <c r="L259" s="34">
        <f t="shared" si="93"/>
        <v>-1428.5710744121664</v>
      </c>
      <c r="N259" s="34">
        <f t="shared" si="94"/>
        <v>0</v>
      </c>
      <c r="O259" s="34">
        <f t="shared" si="95"/>
        <v>0</v>
      </c>
      <c r="Q259" s="88">
        <f t="shared" si="79"/>
        <v>46962</v>
      </c>
      <c r="R259" s="19"/>
      <c r="S259" s="20">
        <f t="shared" si="80"/>
        <v>601422.69590527937</v>
      </c>
      <c r="T259" s="21">
        <f t="shared" si="89"/>
        <v>5.208333333333333E-3</v>
      </c>
      <c r="U259" s="22">
        <f t="shared" si="81"/>
        <v>3132.4098745066631</v>
      </c>
      <c r="V259" s="22">
        <f t="shared" si="82"/>
        <v>604555.10577978601</v>
      </c>
      <c r="W259" s="22"/>
      <c r="X259" s="22">
        <f t="shared" si="83"/>
        <v>0</v>
      </c>
      <c r="Y259" s="23">
        <f t="shared" si="84"/>
        <v>0</v>
      </c>
      <c r="Z259" s="54"/>
      <c r="AA259" s="34">
        <f t="shared" si="85"/>
        <v>3132.4098745066631</v>
      </c>
      <c r="AB259" s="34">
        <f t="shared" si="86"/>
        <v>-3132.4098745066631</v>
      </c>
      <c r="AD259" s="34">
        <f t="shared" si="87"/>
        <v>0</v>
      </c>
      <c r="AE259" s="34">
        <f t="shared" si="88"/>
        <v>0</v>
      </c>
    </row>
    <row r="260" spans="1:31" x14ac:dyDescent="0.25">
      <c r="A260" s="88">
        <f t="shared" si="96"/>
        <v>45135</v>
      </c>
      <c r="B260" s="19"/>
      <c r="C260" s="22">
        <f t="shared" si="97"/>
        <v>275714.2173615481</v>
      </c>
      <c r="D260" s="21">
        <f t="shared" si="100"/>
        <v>5.208333333333333E-3</v>
      </c>
      <c r="E260" s="22">
        <f t="shared" si="98"/>
        <v>1436.0115487580629</v>
      </c>
      <c r="F260" s="22">
        <f t="shared" si="99"/>
        <v>277150.22891030618</v>
      </c>
      <c r="G260" s="22"/>
      <c r="H260" s="22">
        <f t="shared" si="90"/>
        <v>0</v>
      </c>
      <c r="I260" s="23">
        <f t="shared" si="91"/>
        <v>0</v>
      </c>
      <c r="K260" s="34">
        <f t="shared" si="92"/>
        <v>1436.0115487580629</v>
      </c>
      <c r="L260" s="34">
        <f t="shared" si="93"/>
        <v>-1436.0115487580629</v>
      </c>
      <c r="N260" s="34">
        <f t="shared" si="94"/>
        <v>0</v>
      </c>
      <c r="O260" s="34">
        <f t="shared" si="95"/>
        <v>0</v>
      </c>
      <c r="Q260" s="88">
        <f t="shared" si="79"/>
        <v>46993</v>
      </c>
      <c r="R260" s="19"/>
      <c r="S260" s="20">
        <f t="shared" si="80"/>
        <v>604555.10577978601</v>
      </c>
      <c r="T260" s="21">
        <f t="shared" si="89"/>
        <v>5.208333333333333E-3</v>
      </c>
      <c r="U260" s="22">
        <f t="shared" si="81"/>
        <v>3148.7245092697185</v>
      </c>
      <c r="V260" s="22">
        <f t="shared" si="82"/>
        <v>607703.83028905571</v>
      </c>
      <c r="W260" s="22"/>
      <c r="X260" s="22">
        <f t="shared" si="83"/>
        <v>0</v>
      </c>
      <c r="Y260" s="23">
        <f t="shared" si="84"/>
        <v>0</v>
      </c>
      <c r="Z260" s="54"/>
      <c r="AA260" s="34">
        <f t="shared" si="85"/>
        <v>3148.7245092697185</v>
      </c>
      <c r="AB260" s="34">
        <f t="shared" si="86"/>
        <v>-3148.7245092697185</v>
      </c>
      <c r="AD260" s="34">
        <f t="shared" si="87"/>
        <v>0</v>
      </c>
      <c r="AE260" s="34">
        <f t="shared" si="88"/>
        <v>0</v>
      </c>
    </row>
    <row r="261" spans="1:31" x14ac:dyDescent="0.25">
      <c r="A261" s="88">
        <f t="shared" si="96"/>
        <v>45166</v>
      </c>
      <c r="B261" s="19"/>
      <c r="C261" s="22">
        <f t="shared" si="97"/>
        <v>277150.22891030618</v>
      </c>
      <c r="D261" s="21">
        <f t="shared" si="100"/>
        <v>5.208333333333333E-3</v>
      </c>
      <c r="E261" s="22">
        <f t="shared" si="98"/>
        <v>1443.4907755745112</v>
      </c>
      <c r="F261" s="22">
        <f t="shared" si="99"/>
        <v>278593.7196858807</v>
      </c>
      <c r="G261" s="22"/>
      <c r="H261" s="22">
        <f t="shared" si="90"/>
        <v>0</v>
      </c>
      <c r="I261" s="23">
        <f t="shared" si="91"/>
        <v>0</v>
      </c>
      <c r="K261" s="34">
        <f t="shared" si="92"/>
        <v>1443.4907755745112</v>
      </c>
      <c r="L261" s="34">
        <f t="shared" si="93"/>
        <v>-1443.4907755745112</v>
      </c>
      <c r="N261" s="34">
        <f t="shared" si="94"/>
        <v>0</v>
      </c>
      <c r="O261" s="34">
        <f t="shared" si="95"/>
        <v>0</v>
      </c>
      <c r="Q261" s="88">
        <f t="shared" si="79"/>
        <v>47024</v>
      </c>
      <c r="R261" s="19"/>
      <c r="S261" s="20">
        <f t="shared" si="80"/>
        <v>607703.83028905571</v>
      </c>
      <c r="T261" s="21">
        <f t="shared" si="89"/>
        <v>5.208333333333333E-3</v>
      </c>
      <c r="U261" s="22">
        <f t="shared" si="81"/>
        <v>3165.1241160888317</v>
      </c>
      <c r="V261" s="22">
        <f t="shared" si="82"/>
        <v>610868.95440514456</v>
      </c>
      <c r="W261" s="22"/>
      <c r="X261" s="22">
        <f t="shared" si="83"/>
        <v>0</v>
      </c>
      <c r="Y261" s="23">
        <f t="shared" si="84"/>
        <v>0</v>
      </c>
      <c r="Z261" s="54"/>
      <c r="AA261" s="34">
        <f t="shared" si="85"/>
        <v>3165.1241160888317</v>
      </c>
      <c r="AB261" s="34">
        <f t="shared" si="86"/>
        <v>-3165.1241160888317</v>
      </c>
      <c r="AD261" s="34">
        <f t="shared" si="87"/>
        <v>0</v>
      </c>
      <c r="AE261" s="34">
        <f t="shared" si="88"/>
        <v>0</v>
      </c>
    </row>
    <row r="262" spans="1:31" x14ac:dyDescent="0.25">
      <c r="A262" s="88">
        <f t="shared" si="96"/>
        <v>45197</v>
      </c>
      <c r="B262" s="19"/>
      <c r="C262" s="22">
        <f t="shared" si="97"/>
        <v>278593.7196858807</v>
      </c>
      <c r="D262" s="21">
        <f t="shared" si="100"/>
        <v>5.208333333333333E-3</v>
      </c>
      <c r="E262" s="22">
        <f t="shared" si="98"/>
        <v>1451.0089566972952</v>
      </c>
      <c r="F262" s="22">
        <f t="shared" si="99"/>
        <v>280044.728642578</v>
      </c>
      <c r="G262" s="22"/>
      <c r="H262" s="22">
        <f t="shared" si="90"/>
        <v>0</v>
      </c>
      <c r="I262" s="23">
        <f t="shared" si="91"/>
        <v>0</v>
      </c>
      <c r="K262" s="34">
        <f t="shared" si="92"/>
        <v>1451.0089566972952</v>
      </c>
      <c r="L262" s="34">
        <f t="shared" si="93"/>
        <v>-1451.0089566972952</v>
      </c>
      <c r="N262" s="34">
        <f t="shared" si="94"/>
        <v>0</v>
      </c>
      <c r="O262" s="34">
        <f t="shared" si="95"/>
        <v>0</v>
      </c>
      <c r="Q262" s="88">
        <f t="shared" si="79"/>
        <v>47054</v>
      </c>
      <c r="R262" s="19"/>
      <c r="S262" s="20">
        <f t="shared" si="80"/>
        <v>610868.95440514456</v>
      </c>
      <c r="T262" s="21">
        <f t="shared" si="89"/>
        <v>5.208333333333333E-3</v>
      </c>
      <c r="U262" s="22">
        <f t="shared" si="81"/>
        <v>3181.6091375267943</v>
      </c>
      <c r="V262" s="22">
        <f t="shared" si="82"/>
        <v>614050.56354267139</v>
      </c>
      <c r="W262" s="22"/>
      <c r="X262" s="22">
        <f t="shared" si="83"/>
        <v>0</v>
      </c>
      <c r="Y262" s="23">
        <f t="shared" si="84"/>
        <v>0</v>
      </c>
      <c r="Z262" s="54"/>
      <c r="AA262" s="34">
        <f t="shared" si="85"/>
        <v>3181.6091375267943</v>
      </c>
      <c r="AB262" s="34">
        <f t="shared" si="86"/>
        <v>-3181.6091375267943</v>
      </c>
      <c r="AD262" s="34">
        <f t="shared" si="87"/>
        <v>0</v>
      </c>
      <c r="AE262" s="34">
        <f t="shared" si="88"/>
        <v>0</v>
      </c>
    </row>
    <row r="263" spans="1:31" x14ac:dyDescent="0.25">
      <c r="A263" s="88">
        <f t="shared" si="96"/>
        <v>45227</v>
      </c>
      <c r="B263" s="19"/>
      <c r="C263" s="22">
        <f t="shared" si="97"/>
        <v>280044.728642578</v>
      </c>
      <c r="D263" s="21">
        <f t="shared" si="100"/>
        <v>5.208333333333333E-3</v>
      </c>
      <c r="E263" s="22">
        <f t="shared" si="98"/>
        <v>1458.566295013427</v>
      </c>
      <c r="F263" s="22">
        <f t="shared" si="99"/>
        <v>281503.29493759142</v>
      </c>
      <c r="G263" s="22"/>
      <c r="H263" s="22">
        <f t="shared" si="90"/>
        <v>0</v>
      </c>
      <c r="I263" s="23">
        <f t="shared" si="91"/>
        <v>0</v>
      </c>
      <c r="K263" s="34">
        <f t="shared" si="92"/>
        <v>1458.566295013427</v>
      </c>
      <c r="L263" s="34">
        <f t="shared" si="93"/>
        <v>-1458.566295013427</v>
      </c>
      <c r="N263" s="34">
        <f t="shared" si="94"/>
        <v>0</v>
      </c>
      <c r="O263" s="34">
        <f t="shared" si="95"/>
        <v>0</v>
      </c>
      <c r="Q263" s="88">
        <f t="shared" ref="Q263:Q326" si="101">EDATE(Q262,1)</f>
        <v>47085</v>
      </c>
      <c r="R263" s="19"/>
      <c r="S263" s="20">
        <f t="shared" ref="S263:S326" si="102">V262</f>
        <v>614050.56354267139</v>
      </c>
      <c r="T263" s="21">
        <f t="shared" si="89"/>
        <v>5.208333333333333E-3</v>
      </c>
      <c r="U263" s="22">
        <f t="shared" ref="U263:U326" si="103">S263*T263</f>
        <v>3198.1800184514132</v>
      </c>
      <c r="V263" s="22">
        <f t="shared" ref="V263:V326" si="104">U263+S263</f>
        <v>617248.7435611228</v>
      </c>
      <c r="W263" s="22"/>
      <c r="X263" s="22">
        <f t="shared" ref="X263:X326" si="105">IF(Y262&gt;ABS(X262),X262,-Y262)</f>
        <v>0</v>
      </c>
      <c r="Y263" s="23">
        <f t="shared" ref="Y263:Y326" si="106">Y262+X263</f>
        <v>0</v>
      </c>
      <c r="Z263" s="54"/>
      <c r="AA263" s="34">
        <f t="shared" ref="AA263:AA326" si="107">U263</f>
        <v>3198.1800184514132</v>
      </c>
      <c r="AB263" s="34">
        <f t="shared" ref="AB263:AB326" si="108">-AA263</f>
        <v>-3198.1800184514132</v>
      </c>
      <c r="AD263" s="34">
        <f t="shared" ref="AD263:AD326" si="109">-X263</f>
        <v>0</v>
      </c>
      <c r="AE263" s="34">
        <f t="shared" ref="AE263:AE326" si="110">-AD263</f>
        <v>0</v>
      </c>
    </row>
    <row r="264" spans="1:31" x14ac:dyDescent="0.25">
      <c r="A264" s="88">
        <f t="shared" si="96"/>
        <v>45258</v>
      </c>
      <c r="B264" s="19"/>
      <c r="C264" s="22">
        <f t="shared" si="97"/>
        <v>281503.29493759142</v>
      </c>
      <c r="D264" s="21">
        <f t="shared" si="100"/>
        <v>5.208333333333333E-3</v>
      </c>
      <c r="E264" s="22">
        <f t="shared" si="98"/>
        <v>1466.162994466622</v>
      </c>
      <c r="F264" s="22">
        <f t="shared" si="99"/>
        <v>282969.45793205802</v>
      </c>
      <c r="G264" s="22"/>
      <c r="H264" s="22">
        <f t="shared" si="90"/>
        <v>0</v>
      </c>
      <c r="I264" s="23">
        <f t="shared" si="91"/>
        <v>0</v>
      </c>
      <c r="K264" s="34">
        <f t="shared" si="92"/>
        <v>1466.162994466622</v>
      </c>
      <c r="L264" s="34">
        <f t="shared" si="93"/>
        <v>-1466.162994466622</v>
      </c>
      <c r="N264" s="34">
        <f t="shared" si="94"/>
        <v>0</v>
      </c>
      <c r="O264" s="34">
        <f t="shared" si="95"/>
        <v>0</v>
      </c>
      <c r="Q264" s="88">
        <f t="shared" si="101"/>
        <v>47115</v>
      </c>
      <c r="R264" s="19"/>
      <c r="S264" s="20">
        <f t="shared" si="102"/>
        <v>617248.7435611228</v>
      </c>
      <c r="T264" s="21">
        <f t="shared" si="89"/>
        <v>5.208333333333333E-3</v>
      </c>
      <c r="U264" s="22">
        <f t="shared" si="103"/>
        <v>3214.8372060475144</v>
      </c>
      <c r="V264" s="22">
        <f t="shared" si="104"/>
        <v>620463.58076717029</v>
      </c>
      <c r="W264" s="22"/>
      <c r="X264" s="22">
        <f t="shared" si="105"/>
        <v>0</v>
      </c>
      <c r="Y264" s="23">
        <f t="shared" si="106"/>
        <v>0</v>
      </c>
      <c r="Z264" s="54"/>
      <c r="AA264" s="34">
        <f t="shared" si="107"/>
        <v>3214.8372060475144</v>
      </c>
      <c r="AB264" s="34">
        <f t="shared" si="108"/>
        <v>-3214.8372060475144</v>
      </c>
      <c r="AD264" s="34">
        <f t="shared" si="109"/>
        <v>0</v>
      </c>
      <c r="AE264" s="34">
        <f t="shared" si="110"/>
        <v>0</v>
      </c>
    </row>
    <row r="265" spans="1:31" x14ac:dyDescent="0.25">
      <c r="A265" s="88">
        <f t="shared" si="96"/>
        <v>45288</v>
      </c>
      <c r="B265" s="19"/>
      <c r="C265" s="22">
        <f t="shared" si="97"/>
        <v>282969.45793205802</v>
      </c>
      <c r="D265" s="21">
        <f t="shared" si="100"/>
        <v>5.208333333333333E-3</v>
      </c>
      <c r="E265" s="22">
        <f t="shared" si="98"/>
        <v>1473.7992600628022</v>
      </c>
      <c r="F265" s="22">
        <f t="shared" si="99"/>
        <v>284443.25719212083</v>
      </c>
      <c r="G265" s="22"/>
      <c r="H265" s="22">
        <f t="shared" si="90"/>
        <v>0</v>
      </c>
      <c r="I265" s="23">
        <f t="shared" si="91"/>
        <v>0</v>
      </c>
      <c r="K265" s="34">
        <f t="shared" si="92"/>
        <v>1473.7992600628022</v>
      </c>
      <c r="L265" s="34">
        <f t="shared" si="93"/>
        <v>-1473.7992600628022</v>
      </c>
      <c r="N265" s="34">
        <f t="shared" si="94"/>
        <v>0</v>
      </c>
      <c r="O265" s="34">
        <f t="shared" si="95"/>
        <v>0</v>
      </c>
      <c r="Q265" s="88">
        <f t="shared" si="101"/>
        <v>47146</v>
      </c>
      <c r="R265" s="19"/>
      <c r="S265" s="20">
        <f t="shared" si="102"/>
        <v>620463.58076717029</v>
      </c>
      <c r="T265" s="21">
        <f t="shared" si="89"/>
        <v>5.208333333333333E-3</v>
      </c>
      <c r="U265" s="22">
        <f t="shared" si="103"/>
        <v>3231.5811498290118</v>
      </c>
      <c r="V265" s="22">
        <f t="shared" si="104"/>
        <v>623695.16191699926</v>
      </c>
      <c r="W265" s="22"/>
      <c r="X265" s="22">
        <f t="shared" si="105"/>
        <v>0</v>
      </c>
      <c r="Y265" s="23">
        <f t="shared" si="106"/>
        <v>0</v>
      </c>
      <c r="Z265" s="54"/>
      <c r="AA265" s="34">
        <f t="shared" si="107"/>
        <v>3231.5811498290118</v>
      </c>
      <c r="AB265" s="34">
        <f t="shared" si="108"/>
        <v>-3231.5811498290118</v>
      </c>
      <c r="AD265" s="34">
        <f t="shared" si="109"/>
        <v>0</v>
      </c>
      <c r="AE265" s="34">
        <f t="shared" si="110"/>
        <v>0</v>
      </c>
    </row>
    <row r="266" spans="1:31" x14ac:dyDescent="0.25">
      <c r="A266" s="88">
        <f t="shared" si="96"/>
        <v>45319</v>
      </c>
      <c r="B266" s="19"/>
      <c r="C266" s="22">
        <f t="shared" si="97"/>
        <v>284443.25719212083</v>
      </c>
      <c r="D266" s="21">
        <f t="shared" si="100"/>
        <v>5.208333333333333E-3</v>
      </c>
      <c r="E266" s="22">
        <f t="shared" si="98"/>
        <v>1481.4752978756292</v>
      </c>
      <c r="F266" s="22">
        <f t="shared" si="99"/>
        <v>285924.73248999647</v>
      </c>
      <c r="G266" s="22"/>
      <c r="H266" s="22">
        <f t="shared" si="90"/>
        <v>0</v>
      </c>
      <c r="I266" s="23">
        <f t="shared" si="91"/>
        <v>0</v>
      </c>
      <c r="K266" s="34">
        <f t="shared" si="92"/>
        <v>1481.4752978756292</v>
      </c>
      <c r="L266" s="34">
        <f t="shared" si="93"/>
        <v>-1481.4752978756292</v>
      </c>
      <c r="N266" s="34">
        <f t="shared" si="94"/>
        <v>0</v>
      </c>
      <c r="O266" s="34">
        <f t="shared" si="95"/>
        <v>0</v>
      </c>
      <c r="Q266" s="88">
        <f t="shared" si="101"/>
        <v>47177</v>
      </c>
      <c r="R266" s="19"/>
      <c r="S266" s="20">
        <f t="shared" si="102"/>
        <v>623695.16191699926</v>
      </c>
      <c r="T266" s="21">
        <f t="shared" si="89"/>
        <v>5.208333333333333E-3</v>
      </c>
      <c r="U266" s="22">
        <f t="shared" si="103"/>
        <v>3248.4123016510375</v>
      </c>
      <c r="V266" s="22">
        <f t="shared" si="104"/>
        <v>626943.57421865035</v>
      </c>
      <c r="W266" s="22"/>
      <c r="X266" s="22">
        <f t="shared" si="105"/>
        <v>0</v>
      </c>
      <c r="Y266" s="23">
        <f t="shared" si="106"/>
        <v>0</v>
      </c>
      <c r="Z266" s="54"/>
      <c r="AA266" s="34">
        <f t="shared" si="107"/>
        <v>3248.4123016510375</v>
      </c>
      <c r="AB266" s="34">
        <f t="shared" si="108"/>
        <v>-3248.4123016510375</v>
      </c>
      <c r="AD266" s="34">
        <f t="shared" si="109"/>
        <v>0</v>
      </c>
      <c r="AE266" s="34">
        <f t="shared" si="110"/>
        <v>0</v>
      </c>
    </row>
    <row r="267" spans="1:31" x14ac:dyDescent="0.25">
      <c r="A267" s="88">
        <f t="shared" si="96"/>
        <v>45350</v>
      </c>
      <c r="B267" s="19"/>
      <c r="C267" s="22">
        <f t="shared" si="97"/>
        <v>285924.73248999647</v>
      </c>
      <c r="D267" s="21">
        <f t="shared" si="100"/>
        <v>5.208333333333333E-3</v>
      </c>
      <c r="E267" s="22">
        <f t="shared" si="98"/>
        <v>1489.191315052065</v>
      </c>
      <c r="F267" s="22">
        <f t="shared" si="99"/>
        <v>287413.92380504851</v>
      </c>
      <c r="G267" s="22"/>
      <c r="H267" s="22">
        <f t="shared" si="90"/>
        <v>0</v>
      </c>
      <c r="I267" s="23">
        <f t="shared" si="91"/>
        <v>0</v>
      </c>
      <c r="K267" s="34">
        <f t="shared" si="92"/>
        <v>1489.191315052065</v>
      </c>
      <c r="L267" s="34">
        <f t="shared" si="93"/>
        <v>-1489.191315052065</v>
      </c>
      <c r="N267" s="34">
        <f t="shared" si="94"/>
        <v>0</v>
      </c>
      <c r="O267" s="34">
        <f t="shared" si="95"/>
        <v>0</v>
      </c>
      <c r="Q267" s="88">
        <f t="shared" si="101"/>
        <v>47205</v>
      </c>
      <c r="R267" s="19"/>
      <c r="S267" s="20">
        <f t="shared" si="102"/>
        <v>626943.57421865035</v>
      </c>
      <c r="T267" s="21">
        <f t="shared" si="89"/>
        <v>5.208333333333333E-3</v>
      </c>
      <c r="U267" s="22">
        <f t="shared" si="103"/>
        <v>3265.3311157221369</v>
      </c>
      <c r="V267" s="22">
        <f t="shared" si="104"/>
        <v>630208.90533437254</v>
      </c>
      <c r="W267" s="22"/>
      <c r="X267" s="22">
        <f t="shared" si="105"/>
        <v>0</v>
      </c>
      <c r="Y267" s="23">
        <f t="shared" si="106"/>
        <v>0</v>
      </c>
      <c r="Z267" s="54"/>
      <c r="AA267" s="34">
        <f t="shared" si="107"/>
        <v>3265.3311157221369</v>
      </c>
      <c r="AB267" s="34">
        <f t="shared" si="108"/>
        <v>-3265.3311157221369</v>
      </c>
      <c r="AD267" s="34">
        <f t="shared" si="109"/>
        <v>0</v>
      </c>
      <c r="AE267" s="34">
        <f t="shared" si="110"/>
        <v>0</v>
      </c>
    </row>
    <row r="268" spans="1:31" x14ac:dyDescent="0.25">
      <c r="A268" s="88">
        <f t="shared" si="96"/>
        <v>45379</v>
      </c>
      <c r="B268" s="19"/>
      <c r="C268" s="22">
        <f t="shared" si="97"/>
        <v>287413.92380504851</v>
      </c>
      <c r="D268" s="21">
        <f t="shared" si="100"/>
        <v>5.208333333333333E-3</v>
      </c>
      <c r="E268" s="22">
        <f t="shared" si="98"/>
        <v>1496.9475198179609</v>
      </c>
      <c r="F268" s="22">
        <f t="shared" si="99"/>
        <v>288910.87132486649</v>
      </c>
      <c r="G268" s="22"/>
      <c r="H268" s="22">
        <f t="shared" si="90"/>
        <v>0</v>
      </c>
      <c r="I268" s="23">
        <f t="shared" si="91"/>
        <v>0</v>
      </c>
      <c r="K268" s="34">
        <f t="shared" si="92"/>
        <v>1496.9475198179609</v>
      </c>
      <c r="L268" s="34">
        <f t="shared" si="93"/>
        <v>-1496.9475198179609</v>
      </c>
      <c r="N268" s="34">
        <f t="shared" si="94"/>
        <v>0</v>
      </c>
      <c r="O268" s="34">
        <f t="shared" si="95"/>
        <v>0</v>
      </c>
      <c r="Q268" s="88">
        <f t="shared" si="101"/>
        <v>47236</v>
      </c>
      <c r="R268" s="19"/>
      <c r="S268" s="20">
        <f t="shared" si="102"/>
        <v>630208.90533437254</v>
      </c>
      <c r="T268" s="21">
        <f t="shared" si="89"/>
        <v>5.208333333333333E-3</v>
      </c>
      <c r="U268" s="22">
        <f t="shared" si="103"/>
        <v>3282.3380486165233</v>
      </c>
      <c r="V268" s="22">
        <f t="shared" si="104"/>
        <v>633491.24338298908</v>
      </c>
      <c r="W268" s="22"/>
      <c r="X268" s="22">
        <f t="shared" si="105"/>
        <v>0</v>
      </c>
      <c r="Y268" s="23">
        <f t="shared" si="106"/>
        <v>0</v>
      </c>
      <c r="Z268" s="54"/>
      <c r="AA268" s="34">
        <f t="shared" si="107"/>
        <v>3282.3380486165233</v>
      </c>
      <c r="AB268" s="34">
        <f t="shared" si="108"/>
        <v>-3282.3380486165233</v>
      </c>
      <c r="AD268" s="34">
        <f t="shared" si="109"/>
        <v>0</v>
      </c>
      <c r="AE268" s="34">
        <f t="shared" si="110"/>
        <v>0</v>
      </c>
    </row>
    <row r="269" spans="1:31" x14ac:dyDescent="0.25">
      <c r="A269" s="88">
        <f t="shared" si="96"/>
        <v>45410</v>
      </c>
      <c r="B269" s="19"/>
      <c r="C269" s="22">
        <f t="shared" si="97"/>
        <v>288910.87132486649</v>
      </c>
      <c r="D269" s="21">
        <f t="shared" si="100"/>
        <v>5.208333333333333E-3</v>
      </c>
      <c r="E269" s="22">
        <f t="shared" si="98"/>
        <v>1504.7441214836795</v>
      </c>
      <c r="F269" s="22">
        <f t="shared" si="99"/>
        <v>290415.61544635019</v>
      </c>
      <c r="G269" s="22"/>
      <c r="H269" s="22">
        <f t="shared" si="90"/>
        <v>0</v>
      </c>
      <c r="I269" s="23">
        <f t="shared" si="91"/>
        <v>0</v>
      </c>
      <c r="K269" s="34">
        <f t="shared" si="92"/>
        <v>1504.7441214836795</v>
      </c>
      <c r="L269" s="34">
        <f t="shared" si="93"/>
        <v>-1504.7441214836795</v>
      </c>
      <c r="N269" s="34">
        <f t="shared" si="94"/>
        <v>0</v>
      </c>
      <c r="O269" s="34">
        <f t="shared" si="95"/>
        <v>0</v>
      </c>
      <c r="Q269" s="88">
        <f t="shared" si="101"/>
        <v>47266</v>
      </c>
      <c r="R269" s="19"/>
      <c r="S269" s="20">
        <f t="shared" si="102"/>
        <v>633491.24338298908</v>
      </c>
      <c r="T269" s="21">
        <f t="shared" si="89"/>
        <v>5.208333333333333E-3</v>
      </c>
      <c r="U269" s="22">
        <f t="shared" si="103"/>
        <v>3299.4335592864013</v>
      </c>
      <c r="V269" s="22">
        <f t="shared" si="104"/>
        <v>636790.67694227549</v>
      </c>
      <c r="W269" s="22"/>
      <c r="X269" s="22">
        <f t="shared" si="105"/>
        <v>0</v>
      </c>
      <c r="Y269" s="23">
        <f t="shared" si="106"/>
        <v>0</v>
      </c>
      <c r="Z269" s="54"/>
      <c r="AA269" s="34">
        <f t="shared" si="107"/>
        <v>3299.4335592864013</v>
      </c>
      <c r="AB269" s="34">
        <f t="shared" si="108"/>
        <v>-3299.4335592864013</v>
      </c>
      <c r="AD269" s="34">
        <f t="shared" si="109"/>
        <v>0</v>
      </c>
      <c r="AE269" s="34">
        <f t="shared" si="110"/>
        <v>0</v>
      </c>
    </row>
    <row r="270" spans="1:31" x14ac:dyDescent="0.25">
      <c r="A270" s="88">
        <f t="shared" si="96"/>
        <v>45440</v>
      </c>
      <c r="B270" s="19"/>
      <c r="C270" s="22">
        <f t="shared" si="97"/>
        <v>290415.61544635019</v>
      </c>
      <c r="D270" s="21">
        <f t="shared" si="100"/>
        <v>5.208333333333333E-3</v>
      </c>
      <c r="E270" s="22">
        <f t="shared" si="98"/>
        <v>1512.5813304497406</v>
      </c>
      <c r="F270" s="22">
        <f t="shared" si="99"/>
        <v>291928.19677679992</v>
      </c>
      <c r="G270" s="22"/>
      <c r="H270" s="22">
        <f t="shared" si="90"/>
        <v>0</v>
      </c>
      <c r="I270" s="23">
        <f t="shared" si="91"/>
        <v>0</v>
      </c>
      <c r="K270" s="34">
        <f t="shared" si="92"/>
        <v>1512.5813304497406</v>
      </c>
      <c r="L270" s="34">
        <f t="shared" si="93"/>
        <v>-1512.5813304497406</v>
      </c>
      <c r="N270" s="34">
        <f t="shared" si="94"/>
        <v>0</v>
      </c>
      <c r="O270" s="34">
        <f t="shared" si="95"/>
        <v>0</v>
      </c>
      <c r="Q270" s="88">
        <f t="shared" si="101"/>
        <v>47297</v>
      </c>
      <c r="R270" s="19"/>
      <c r="S270" s="20">
        <f t="shared" si="102"/>
        <v>636790.67694227549</v>
      </c>
      <c r="T270" s="21">
        <f t="shared" si="89"/>
        <v>5.208333333333333E-3</v>
      </c>
      <c r="U270" s="22">
        <f t="shared" si="103"/>
        <v>3316.6181090743512</v>
      </c>
      <c r="V270" s="22">
        <f t="shared" si="104"/>
        <v>640107.29505134979</v>
      </c>
      <c r="W270" s="22"/>
      <c r="X270" s="22">
        <f t="shared" si="105"/>
        <v>0</v>
      </c>
      <c r="Y270" s="23">
        <f t="shared" si="106"/>
        <v>0</v>
      </c>
      <c r="Z270" s="54"/>
      <c r="AA270" s="34">
        <f t="shared" si="107"/>
        <v>3316.6181090743512</v>
      </c>
      <c r="AB270" s="34">
        <f t="shared" si="108"/>
        <v>-3316.6181090743512</v>
      </c>
      <c r="AD270" s="34">
        <f t="shared" si="109"/>
        <v>0</v>
      </c>
      <c r="AE270" s="34">
        <f t="shared" si="110"/>
        <v>0</v>
      </c>
    </row>
    <row r="271" spans="1:31" x14ac:dyDescent="0.25">
      <c r="A271" s="88">
        <f t="shared" si="96"/>
        <v>45471</v>
      </c>
      <c r="B271" s="19"/>
      <c r="C271" s="22">
        <f t="shared" si="97"/>
        <v>291928.19677679992</v>
      </c>
      <c r="D271" s="21">
        <f t="shared" si="100"/>
        <v>5.208333333333333E-3</v>
      </c>
      <c r="E271" s="22">
        <f t="shared" si="98"/>
        <v>1520.4593582124994</v>
      </c>
      <c r="F271" s="22">
        <f t="shared" si="99"/>
        <v>293448.6561350124</v>
      </c>
      <c r="G271" s="22"/>
      <c r="H271" s="22">
        <f t="shared" si="90"/>
        <v>0</v>
      </c>
      <c r="I271" s="23">
        <f t="shared" si="91"/>
        <v>0</v>
      </c>
      <c r="K271" s="34">
        <f t="shared" si="92"/>
        <v>1520.4593582124994</v>
      </c>
      <c r="L271" s="34">
        <f t="shared" si="93"/>
        <v>-1520.4593582124994</v>
      </c>
      <c r="N271" s="34">
        <f t="shared" si="94"/>
        <v>0</v>
      </c>
      <c r="O271" s="34">
        <f t="shared" si="95"/>
        <v>0</v>
      </c>
      <c r="Q271" s="88">
        <f t="shared" si="101"/>
        <v>47327</v>
      </c>
      <c r="R271" s="19"/>
      <c r="S271" s="20">
        <f t="shared" si="102"/>
        <v>640107.29505134979</v>
      </c>
      <c r="T271" s="21">
        <f t="shared" si="89"/>
        <v>5.208333333333333E-3</v>
      </c>
      <c r="U271" s="22">
        <f t="shared" si="103"/>
        <v>3333.8921617257802</v>
      </c>
      <c r="V271" s="22">
        <f t="shared" si="104"/>
        <v>643441.18721307558</v>
      </c>
      <c r="W271" s="22"/>
      <c r="X271" s="22">
        <f t="shared" si="105"/>
        <v>0</v>
      </c>
      <c r="Y271" s="23">
        <f t="shared" si="106"/>
        <v>0</v>
      </c>
      <c r="Z271" s="54"/>
      <c r="AA271" s="34">
        <f t="shared" si="107"/>
        <v>3333.8921617257802</v>
      </c>
      <c r="AB271" s="34">
        <f t="shared" si="108"/>
        <v>-3333.8921617257802</v>
      </c>
      <c r="AD271" s="34">
        <f t="shared" si="109"/>
        <v>0</v>
      </c>
      <c r="AE271" s="34">
        <f t="shared" si="110"/>
        <v>0</v>
      </c>
    </row>
    <row r="272" spans="1:31" x14ac:dyDescent="0.25">
      <c r="A272" s="88">
        <f t="shared" si="96"/>
        <v>45501</v>
      </c>
      <c r="B272" s="19"/>
      <c r="C272" s="22">
        <f t="shared" si="97"/>
        <v>293448.6561350124</v>
      </c>
      <c r="D272" s="21">
        <f t="shared" si="100"/>
        <v>5.208333333333333E-3</v>
      </c>
      <c r="E272" s="22">
        <f t="shared" si="98"/>
        <v>1528.3784173698562</v>
      </c>
      <c r="F272" s="22">
        <f t="shared" si="99"/>
        <v>294977.03455238225</v>
      </c>
      <c r="G272" s="22"/>
      <c r="H272" s="22">
        <f t="shared" si="90"/>
        <v>0</v>
      </c>
      <c r="I272" s="23">
        <f t="shared" si="91"/>
        <v>0</v>
      </c>
      <c r="K272" s="34">
        <f t="shared" si="92"/>
        <v>1528.3784173698562</v>
      </c>
      <c r="L272" s="34">
        <f t="shared" si="93"/>
        <v>-1528.3784173698562</v>
      </c>
      <c r="N272" s="34">
        <f t="shared" si="94"/>
        <v>0</v>
      </c>
      <c r="O272" s="34">
        <f t="shared" si="95"/>
        <v>0</v>
      </c>
      <c r="Q272" s="88">
        <f t="shared" si="101"/>
        <v>47358</v>
      </c>
      <c r="R272" s="19"/>
      <c r="S272" s="20">
        <f t="shared" si="102"/>
        <v>643441.18721307558</v>
      </c>
      <c r="T272" s="21">
        <f t="shared" si="89"/>
        <v>5.208333333333333E-3</v>
      </c>
      <c r="U272" s="22">
        <f t="shared" si="103"/>
        <v>3351.256183401435</v>
      </c>
      <c r="V272" s="22">
        <f t="shared" si="104"/>
        <v>646792.44339647703</v>
      </c>
      <c r="W272" s="22"/>
      <c r="X272" s="22">
        <f t="shared" si="105"/>
        <v>0</v>
      </c>
      <c r="Y272" s="23">
        <f t="shared" si="106"/>
        <v>0</v>
      </c>
      <c r="Z272" s="54"/>
      <c r="AA272" s="34">
        <f t="shared" si="107"/>
        <v>3351.256183401435</v>
      </c>
      <c r="AB272" s="34">
        <f t="shared" si="108"/>
        <v>-3351.256183401435</v>
      </c>
      <c r="AD272" s="34">
        <f t="shared" si="109"/>
        <v>0</v>
      </c>
      <c r="AE272" s="34">
        <f t="shared" si="110"/>
        <v>0</v>
      </c>
    </row>
    <row r="273" spans="1:31" x14ac:dyDescent="0.25">
      <c r="A273" s="88">
        <f t="shared" si="96"/>
        <v>45532</v>
      </c>
      <c r="B273" s="19"/>
      <c r="C273" s="22">
        <f t="shared" si="97"/>
        <v>294977.03455238225</v>
      </c>
      <c r="D273" s="21">
        <f t="shared" si="100"/>
        <v>5.208333333333333E-3</v>
      </c>
      <c r="E273" s="22">
        <f t="shared" si="98"/>
        <v>1536.3387216269907</v>
      </c>
      <c r="F273" s="22">
        <f t="shared" si="99"/>
        <v>296513.37327400921</v>
      </c>
      <c r="G273" s="22"/>
      <c r="H273" s="22">
        <f t="shared" si="90"/>
        <v>0</v>
      </c>
      <c r="I273" s="23">
        <f t="shared" si="91"/>
        <v>0</v>
      </c>
      <c r="K273" s="34">
        <f t="shared" si="92"/>
        <v>1536.3387216269907</v>
      </c>
      <c r="L273" s="34">
        <f t="shared" si="93"/>
        <v>-1536.3387216269907</v>
      </c>
      <c r="N273" s="34">
        <f t="shared" si="94"/>
        <v>0</v>
      </c>
      <c r="O273" s="34">
        <f t="shared" si="95"/>
        <v>0</v>
      </c>
      <c r="Q273" s="88">
        <f t="shared" si="101"/>
        <v>47389</v>
      </c>
      <c r="R273" s="19"/>
      <c r="S273" s="20">
        <f t="shared" si="102"/>
        <v>646792.44339647703</v>
      </c>
      <c r="T273" s="21">
        <f t="shared" si="89"/>
        <v>5.208333333333333E-3</v>
      </c>
      <c r="U273" s="22">
        <f t="shared" si="103"/>
        <v>3368.7106426899845</v>
      </c>
      <c r="V273" s="22">
        <f t="shared" si="104"/>
        <v>650161.15403916698</v>
      </c>
      <c r="W273" s="22"/>
      <c r="X273" s="22">
        <f t="shared" si="105"/>
        <v>0</v>
      </c>
      <c r="Y273" s="23">
        <f t="shared" si="106"/>
        <v>0</v>
      </c>
      <c r="Z273" s="54"/>
      <c r="AA273" s="34">
        <f t="shared" si="107"/>
        <v>3368.7106426899845</v>
      </c>
      <c r="AB273" s="34">
        <f t="shared" si="108"/>
        <v>-3368.7106426899845</v>
      </c>
      <c r="AD273" s="34">
        <f t="shared" si="109"/>
        <v>0</v>
      </c>
      <c r="AE273" s="34">
        <f t="shared" si="110"/>
        <v>0</v>
      </c>
    </row>
    <row r="274" spans="1:31" x14ac:dyDescent="0.25">
      <c r="A274" s="88">
        <f t="shared" si="96"/>
        <v>45563</v>
      </c>
      <c r="B274" s="19"/>
      <c r="C274" s="22">
        <f t="shared" si="97"/>
        <v>296513.37327400921</v>
      </c>
      <c r="D274" s="21">
        <f t="shared" si="100"/>
        <v>5.208333333333333E-3</v>
      </c>
      <c r="E274" s="22">
        <f t="shared" si="98"/>
        <v>1544.3404858021313</v>
      </c>
      <c r="F274" s="22">
        <f t="shared" si="99"/>
        <v>298057.71375981136</v>
      </c>
      <c r="G274" s="22"/>
      <c r="H274" s="22">
        <f t="shared" si="90"/>
        <v>0</v>
      </c>
      <c r="I274" s="23">
        <f t="shared" si="91"/>
        <v>0</v>
      </c>
      <c r="K274" s="34">
        <f t="shared" si="92"/>
        <v>1544.3404858021313</v>
      </c>
      <c r="L274" s="34">
        <f t="shared" si="93"/>
        <v>-1544.3404858021313</v>
      </c>
      <c r="N274" s="34">
        <f t="shared" si="94"/>
        <v>0</v>
      </c>
      <c r="O274" s="34">
        <f t="shared" si="95"/>
        <v>0</v>
      </c>
      <c r="Q274" s="88">
        <f t="shared" si="101"/>
        <v>47419</v>
      </c>
      <c r="R274" s="19"/>
      <c r="S274" s="20">
        <f t="shared" si="102"/>
        <v>650161.15403916698</v>
      </c>
      <c r="T274" s="21">
        <f t="shared" si="89"/>
        <v>5.208333333333333E-3</v>
      </c>
      <c r="U274" s="22">
        <f t="shared" si="103"/>
        <v>3386.2560106206611</v>
      </c>
      <c r="V274" s="22">
        <f t="shared" si="104"/>
        <v>653547.41004978761</v>
      </c>
      <c r="W274" s="22"/>
      <c r="X274" s="22">
        <f t="shared" si="105"/>
        <v>0</v>
      </c>
      <c r="Y274" s="23">
        <f t="shared" si="106"/>
        <v>0</v>
      </c>
      <c r="Z274" s="54"/>
      <c r="AA274" s="34">
        <f t="shared" si="107"/>
        <v>3386.2560106206611</v>
      </c>
      <c r="AB274" s="34">
        <f t="shared" si="108"/>
        <v>-3386.2560106206611</v>
      </c>
      <c r="AD274" s="34">
        <f t="shared" si="109"/>
        <v>0</v>
      </c>
      <c r="AE274" s="34">
        <f t="shared" si="110"/>
        <v>0</v>
      </c>
    </row>
    <row r="275" spans="1:31" x14ac:dyDescent="0.25">
      <c r="A275" s="88">
        <f t="shared" si="96"/>
        <v>45593</v>
      </c>
      <c r="B275" s="19"/>
      <c r="C275" s="22">
        <f t="shared" si="97"/>
        <v>298057.71375981136</v>
      </c>
      <c r="D275" s="21">
        <f t="shared" si="100"/>
        <v>5.208333333333333E-3</v>
      </c>
      <c r="E275" s="22">
        <f t="shared" si="98"/>
        <v>1552.3839258323508</v>
      </c>
      <c r="F275" s="22">
        <f t="shared" si="99"/>
        <v>299610.0976856437</v>
      </c>
      <c r="G275" s="22"/>
      <c r="H275" s="22">
        <f t="shared" si="90"/>
        <v>0</v>
      </c>
      <c r="I275" s="23">
        <f t="shared" si="91"/>
        <v>0</v>
      </c>
      <c r="K275" s="34">
        <f t="shared" si="92"/>
        <v>1552.3839258323508</v>
      </c>
      <c r="L275" s="34">
        <f t="shared" si="93"/>
        <v>-1552.3839258323508</v>
      </c>
      <c r="N275" s="34">
        <f t="shared" si="94"/>
        <v>0</v>
      </c>
      <c r="O275" s="34">
        <f t="shared" si="95"/>
        <v>0</v>
      </c>
      <c r="Q275" s="88">
        <f t="shared" si="101"/>
        <v>47450</v>
      </c>
      <c r="R275" s="19"/>
      <c r="S275" s="20">
        <f t="shared" si="102"/>
        <v>653547.41004978761</v>
      </c>
      <c r="T275" s="21">
        <f t="shared" si="89"/>
        <v>5.208333333333333E-3</v>
      </c>
      <c r="U275" s="22">
        <f t="shared" si="103"/>
        <v>3403.8927606759771</v>
      </c>
      <c r="V275" s="22">
        <f t="shared" si="104"/>
        <v>656951.30281046359</v>
      </c>
      <c r="W275" s="22"/>
      <c r="X275" s="22">
        <f t="shared" si="105"/>
        <v>0</v>
      </c>
      <c r="Y275" s="23">
        <f t="shared" si="106"/>
        <v>0</v>
      </c>
      <c r="Z275" s="54"/>
      <c r="AA275" s="34">
        <f t="shared" si="107"/>
        <v>3403.8927606759771</v>
      </c>
      <c r="AB275" s="34">
        <f t="shared" si="108"/>
        <v>-3403.8927606759771</v>
      </c>
      <c r="AD275" s="34">
        <f t="shared" si="109"/>
        <v>0</v>
      </c>
      <c r="AE275" s="34">
        <f t="shared" si="110"/>
        <v>0</v>
      </c>
    </row>
    <row r="276" spans="1:31" x14ac:dyDescent="0.25">
      <c r="A276" s="88">
        <f t="shared" si="96"/>
        <v>45624</v>
      </c>
      <c r="B276" s="19"/>
      <c r="C276" s="22">
        <f t="shared" si="97"/>
        <v>299610.0976856437</v>
      </c>
      <c r="D276" s="21">
        <f t="shared" si="100"/>
        <v>5.208333333333333E-3</v>
      </c>
      <c r="E276" s="22">
        <f t="shared" si="98"/>
        <v>1560.4692587793943</v>
      </c>
      <c r="F276" s="22">
        <f t="shared" si="99"/>
        <v>301170.56694442307</v>
      </c>
      <c r="G276" s="22"/>
      <c r="H276" s="22">
        <f t="shared" si="90"/>
        <v>0</v>
      </c>
      <c r="I276" s="23">
        <f t="shared" si="91"/>
        <v>0</v>
      </c>
      <c r="K276" s="34">
        <f t="shared" si="92"/>
        <v>1560.4692587793943</v>
      </c>
      <c r="L276" s="34">
        <f t="shared" si="93"/>
        <v>-1560.4692587793943</v>
      </c>
      <c r="N276" s="34">
        <f t="shared" si="94"/>
        <v>0</v>
      </c>
      <c r="O276" s="34">
        <f t="shared" si="95"/>
        <v>0</v>
      </c>
      <c r="Q276" s="88">
        <f t="shared" si="101"/>
        <v>47480</v>
      </c>
      <c r="R276" s="19"/>
      <c r="S276" s="20">
        <f t="shared" si="102"/>
        <v>656951.30281046359</v>
      </c>
      <c r="T276" s="21">
        <f t="shared" ref="T276:T339" si="111">$S$12/12</f>
        <v>5.208333333333333E-3</v>
      </c>
      <c r="U276" s="22">
        <f t="shared" si="103"/>
        <v>3421.6213688044977</v>
      </c>
      <c r="V276" s="22">
        <f t="shared" si="104"/>
        <v>660372.92417926807</v>
      </c>
      <c r="W276" s="22"/>
      <c r="X276" s="22">
        <f t="shared" si="105"/>
        <v>0</v>
      </c>
      <c r="Y276" s="23">
        <f t="shared" si="106"/>
        <v>0</v>
      </c>
      <c r="Z276" s="54"/>
      <c r="AA276" s="34">
        <f t="shared" si="107"/>
        <v>3421.6213688044977</v>
      </c>
      <c r="AB276" s="34">
        <f t="shared" si="108"/>
        <v>-3421.6213688044977</v>
      </c>
      <c r="AD276" s="34">
        <f t="shared" si="109"/>
        <v>0</v>
      </c>
      <c r="AE276" s="34">
        <f t="shared" si="110"/>
        <v>0</v>
      </c>
    </row>
    <row r="277" spans="1:31" x14ac:dyDescent="0.25">
      <c r="A277" s="88">
        <f t="shared" si="96"/>
        <v>45654</v>
      </c>
      <c r="B277" s="19"/>
      <c r="C277" s="22">
        <f t="shared" si="97"/>
        <v>301170.56694442307</v>
      </c>
      <c r="D277" s="21">
        <f t="shared" si="100"/>
        <v>5.208333333333333E-3</v>
      </c>
      <c r="E277" s="22">
        <f t="shared" si="98"/>
        <v>1568.5967028355367</v>
      </c>
      <c r="F277" s="22">
        <f t="shared" si="99"/>
        <v>302739.1636472586</v>
      </c>
      <c r="G277" s="22"/>
      <c r="H277" s="22">
        <f t="shared" ref="H277:H340" si="112">IF(I276&gt;ABS(H276),H276,-I276)</f>
        <v>0</v>
      </c>
      <c r="I277" s="23">
        <f t="shared" ref="I277:I340" si="113">I276+H277</f>
        <v>0</v>
      </c>
      <c r="K277" s="34">
        <f t="shared" si="92"/>
        <v>1568.5967028355367</v>
      </c>
      <c r="L277" s="34">
        <f t="shared" si="93"/>
        <v>-1568.5967028355367</v>
      </c>
      <c r="N277" s="34">
        <f t="shared" si="94"/>
        <v>0</v>
      </c>
      <c r="O277" s="34">
        <f t="shared" si="95"/>
        <v>0</v>
      </c>
      <c r="Q277" s="88">
        <f t="shared" si="101"/>
        <v>47511</v>
      </c>
      <c r="R277" s="19"/>
      <c r="S277" s="20">
        <f t="shared" si="102"/>
        <v>660372.92417926807</v>
      </c>
      <c r="T277" s="21">
        <f t="shared" si="111"/>
        <v>5.208333333333333E-3</v>
      </c>
      <c r="U277" s="22">
        <f t="shared" si="103"/>
        <v>3439.4423134336876</v>
      </c>
      <c r="V277" s="22">
        <f t="shared" si="104"/>
        <v>663812.36649270181</v>
      </c>
      <c r="W277" s="22"/>
      <c r="X277" s="22">
        <f t="shared" si="105"/>
        <v>0</v>
      </c>
      <c r="Y277" s="23">
        <f t="shared" si="106"/>
        <v>0</v>
      </c>
      <c r="Z277" s="54"/>
      <c r="AA277" s="34">
        <f t="shared" si="107"/>
        <v>3439.4423134336876</v>
      </c>
      <c r="AB277" s="34">
        <f t="shared" si="108"/>
        <v>-3439.4423134336876</v>
      </c>
      <c r="AD277" s="34">
        <f t="shared" si="109"/>
        <v>0</v>
      </c>
      <c r="AE277" s="34">
        <f t="shared" si="110"/>
        <v>0</v>
      </c>
    </row>
    <row r="278" spans="1:31" x14ac:dyDescent="0.25">
      <c r="A278" s="88">
        <f t="shared" si="96"/>
        <v>45685</v>
      </c>
      <c r="B278" s="19"/>
      <c r="C278" s="22">
        <f t="shared" si="97"/>
        <v>302739.1636472586</v>
      </c>
      <c r="D278" s="21">
        <f t="shared" si="100"/>
        <v>5.208333333333333E-3</v>
      </c>
      <c r="E278" s="22">
        <f t="shared" si="98"/>
        <v>1576.7664773294719</v>
      </c>
      <c r="F278" s="22">
        <f t="shared" si="99"/>
        <v>304315.93012458808</v>
      </c>
      <c r="G278" s="22"/>
      <c r="H278" s="22">
        <f t="shared" si="112"/>
        <v>0</v>
      </c>
      <c r="I278" s="23">
        <f t="shared" si="113"/>
        <v>0</v>
      </c>
      <c r="K278" s="34">
        <f t="shared" si="92"/>
        <v>1576.7664773294719</v>
      </c>
      <c r="L278" s="34">
        <f t="shared" si="93"/>
        <v>-1576.7664773294719</v>
      </c>
      <c r="N278" s="34">
        <f t="shared" si="94"/>
        <v>0</v>
      </c>
      <c r="O278" s="34">
        <f t="shared" si="95"/>
        <v>0</v>
      </c>
      <c r="Q278" s="88">
        <f t="shared" si="101"/>
        <v>47542</v>
      </c>
      <c r="R278" s="19"/>
      <c r="S278" s="20">
        <f t="shared" si="102"/>
        <v>663812.36649270181</v>
      </c>
      <c r="T278" s="21">
        <f t="shared" si="111"/>
        <v>5.208333333333333E-3</v>
      </c>
      <c r="U278" s="22">
        <f t="shared" si="103"/>
        <v>3457.3560754828218</v>
      </c>
      <c r="V278" s="22">
        <f t="shared" si="104"/>
        <v>667269.7225681846</v>
      </c>
      <c r="W278" s="22"/>
      <c r="X278" s="22">
        <f t="shared" si="105"/>
        <v>0</v>
      </c>
      <c r="Y278" s="23">
        <f t="shared" si="106"/>
        <v>0</v>
      </c>
      <c r="Z278" s="54"/>
      <c r="AA278" s="34">
        <f t="shared" si="107"/>
        <v>3457.3560754828218</v>
      </c>
      <c r="AB278" s="34">
        <f t="shared" si="108"/>
        <v>-3457.3560754828218</v>
      </c>
      <c r="AD278" s="34">
        <f t="shared" si="109"/>
        <v>0</v>
      </c>
      <c r="AE278" s="34">
        <f t="shared" si="110"/>
        <v>0</v>
      </c>
    </row>
    <row r="279" spans="1:31" x14ac:dyDescent="0.25">
      <c r="A279" s="88">
        <f t="shared" si="96"/>
        <v>45716</v>
      </c>
      <c r="B279" s="19"/>
      <c r="C279" s="22">
        <f t="shared" si="97"/>
        <v>304315.93012458808</v>
      </c>
      <c r="D279" s="21">
        <f t="shared" si="100"/>
        <v>5.208333333333333E-3</v>
      </c>
      <c r="E279" s="22">
        <f t="shared" si="98"/>
        <v>1584.9788027322295</v>
      </c>
      <c r="F279" s="22">
        <f t="shared" si="99"/>
        <v>305900.90892732033</v>
      </c>
      <c r="G279" s="22"/>
      <c r="H279" s="22">
        <f t="shared" si="112"/>
        <v>0</v>
      </c>
      <c r="I279" s="23">
        <f t="shared" si="113"/>
        <v>0</v>
      </c>
      <c r="K279" s="34">
        <f t="shared" si="92"/>
        <v>1584.9788027322295</v>
      </c>
      <c r="L279" s="34">
        <f t="shared" si="93"/>
        <v>-1584.9788027322295</v>
      </c>
      <c r="N279" s="34">
        <f t="shared" si="94"/>
        <v>0</v>
      </c>
      <c r="O279" s="34">
        <f t="shared" si="95"/>
        <v>0</v>
      </c>
      <c r="Q279" s="88">
        <f t="shared" si="101"/>
        <v>47570</v>
      </c>
      <c r="R279" s="19"/>
      <c r="S279" s="20">
        <f t="shared" si="102"/>
        <v>667269.7225681846</v>
      </c>
      <c r="T279" s="21">
        <f t="shared" si="111"/>
        <v>5.208333333333333E-3</v>
      </c>
      <c r="U279" s="22">
        <f t="shared" si="103"/>
        <v>3475.3631383759612</v>
      </c>
      <c r="V279" s="22">
        <f t="shared" si="104"/>
        <v>670745.08570656052</v>
      </c>
      <c r="W279" s="22"/>
      <c r="X279" s="22">
        <f t="shared" si="105"/>
        <v>0</v>
      </c>
      <c r="Y279" s="23">
        <f t="shared" si="106"/>
        <v>0</v>
      </c>
      <c r="Z279" s="54"/>
      <c r="AA279" s="34">
        <f t="shared" si="107"/>
        <v>3475.3631383759612</v>
      </c>
      <c r="AB279" s="34">
        <f t="shared" si="108"/>
        <v>-3475.3631383759612</v>
      </c>
      <c r="AD279" s="34">
        <f t="shared" si="109"/>
        <v>0</v>
      </c>
      <c r="AE279" s="34">
        <f t="shared" si="110"/>
        <v>0</v>
      </c>
    </row>
    <row r="280" spans="1:31" x14ac:dyDescent="0.25">
      <c r="A280" s="88">
        <f t="shared" si="96"/>
        <v>45744</v>
      </c>
      <c r="B280" s="19"/>
      <c r="C280" s="22">
        <f t="shared" si="97"/>
        <v>305900.90892732033</v>
      </c>
      <c r="D280" s="21">
        <f t="shared" si="100"/>
        <v>5.208333333333333E-3</v>
      </c>
      <c r="E280" s="22">
        <f t="shared" si="98"/>
        <v>1593.2339006631266</v>
      </c>
      <c r="F280" s="22">
        <f t="shared" si="99"/>
        <v>307494.14282798348</v>
      </c>
      <c r="G280" s="22"/>
      <c r="H280" s="22">
        <f t="shared" si="112"/>
        <v>0</v>
      </c>
      <c r="I280" s="23">
        <f t="shared" si="113"/>
        <v>0</v>
      </c>
      <c r="K280" s="34">
        <f t="shared" si="92"/>
        <v>1593.2339006631266</v>
      </c>
      <c r="L280" s="34">
        <f t="shared" si="93"/>
        <v>-1593.2339006631266</v>
      </c>
      <c r="N280" s="34">
        <f t="shared" si="94"/>
        <v>0</v>
      </c>
      <c r="O280" s="34">
        <f t="shared" si="95"/>
        <v>0</v>
      </c>
      <c r="Q280" s="88">
        <f t="shared" si="101"/>
        <v>47601</v>
      </c>
      <c r="R280" s="19"/>
      <c r="S280" s="20">
        <f t="shared" si="102"/>
        <v>670745.08570656052</v>
      </c>
      <c r="T280" s="21">
        <f t="shared" si="111"/>
        <v>5.208333333333333E-3</v>
      </c>
      <c r="U280" s="22">
        <f t="shared" si="103"/>
        <v>3493.4639880550026</v>
      </c>
      <c r="V280" s="22">
        <f t="shared" si="104"/>
        <v>674238.54969461553</v>
      </c>
      <c r="W280" s="22"/>
      <c r="X280" s="22">
        <f t="shared" si="105"/>
        <v>0</v>
      </c>
      <c r="Y280" s="23">
        <f t="shared" si="106"/>
        <v>0</v>
      </c>
      <c r="Z280" s="54"/>
      <c r="AA280" s="34">
        <f t="shared" si="107"/>
        <v>3493.4639880550026</v>
      </c>
      <c r="AB280" s="34">
        <f t="shared" si="108"/>
        <v>-3493.4639880550026</v>
      </c>
      <c r="AD280" s="34">
        <f t="shared" si="109"/>
        <v>0</v>
      </c>
      <c r="AE280" s="34">
        <f t="shared" si="110"/>
        <v>0</v>
      </c>
    </row>
    <row r="281" spans="1:31" x14ac:dyDescent="0.25">
      <c r="A281" s="88">
        <f t="shared" si="96"/>
        <v>45775</v>
      </c>
      <c r="B281" s="19"/>
      <c r="C281" s="22">
        <f t="shared" si="97"/>
        <v>307494.14282798348</v>
      </c>
      <c r="D281" s="21">
        <f t="shared" si="100"/>
        <v>5.208333333333333E-3</v>
      </c>
      <c r="E281" s="22">
        <f t="shared" si="98"/>
        <v>1601.5319938957473</v>
      </c>
      <c r="F281" s="22">
        <f t="shared" si="99"/>
        <v>309095.67482187925</v>
      </c>
      <c r="G281" s="22"/>
      <c r="H281" s="22">
        <f t="shared" si="112"/>
        <v>0</v>
      </c>
      <c r="I281" s="23">
        <f t="shared" si="113"/>
        <v>0</v>
      </c>
      <c r="K281" s="34">
        <f t="shared" si="92"/>
        <v>1601.5319938957473</v>
      </c>
      <c r="L281" s="34">
        <f t="shared" si="93"/>
        <v>-1601.5319938957473</v>
      </c>
      <c r="N281" s="34">
        <f t="shared" si="94"/>
        <v>0</v>
      </c>
      <c r="O281" s="34">
        <f t="shared" si="95"/>
        <v>0</v>
      </c>
      <c r="Q281" s="88">
        <f t="shared" si="101"/>
        <v>47631</v>
      </c>
      <c r="R281" s="19"/>
      <c r="S281" s="20">
        <f t="shared" si="102"/>
        <v>674238.54969461553</v>
      </c>
      <c r="T281" s="21">
        <f t="shared" si="111"/>
        <v>5.208333333333333E-3</v>
      </c>
      <c r="U281" s="22">
        <f t="shared" si="103"/>
        <v>3511.6591129927892</v>
      </c>
      <c r="V281" s="22">
        <f t="shared" si="104"/>
        <v>677750.20880760835</v>
      </c>
      <c r="W281" s="22"/>
      <c r="X281" s="22">
        <f t="shared" si="105"/>
        <v>0</v>
      </c>
      <c r="Y281" s="23">
        <f t="shared" si="106"/>
        <v>0</v>
      </c>
      <c r="Z281" s="54"/>
      <c r="AA281" s="34">
        <f t="shared" si="107"/>
        <v>3511.6591129927892</v>
      </c>
      <c r="AB281" s="34">
        <f t="shared" si="108"/>
        <v>-3511.6591129927892</v>
      </c>
      <c r="AD281" s="34">
        <f t="shared" si="109"/>
        <v>0</v>
      </c>
      <c r="AE281" s="34">
        <f t="shared" si="110"/>
        <v>0</v>
      </c>
    </row>
    <row r="282" spans="1:31" x14ac:dyDescent="0.25">
      <c r="A282" s="88">
        <f t="shared" si="96"/>
        <v>45805</v>
      </c>
      <c r="B282" s="19"/>
      <c r="C282" s="22">
        <f t="shared" si="97"/>
        <v>309095.67482187925</v>
      </c>
      <c r="D282" s="21">
        <f t="shared" si="100"/>
        <v>5.208333333333333E-3</v>
      </c>
      <c r="E282" s="22">
        <f t="shared" si="98"/>
        <v>1609.8733063639543</v>
      </c>
      <c r="F282" s="22">
        <f t="shared" si="99"/>
        <v>310705.54812824319</v>
      </c>
      <c r="G282" s="22"/>
      <c r="H282" s="22">
        <f t="shared" si="112"/>
        <v>0</v>
      </c>
      <c r="I282" s="23">
        <f t="shared" si="113"/>
        <v>0</v>
      </c>
      <c r="K282" s="34">
        <f t="shared" si="92"/>
        <v>1609.8733063639543</v>
      </c>
      <c r="L282" s="34">
        <f t="shared" si="93"/>
        <v>-1609.8733063639543</v>
      </c>
      <c r="N282" s="34">
        <f t="shared" si="94"/>
        <v>0</v>
      </c>
      <c r="O282" s="34">
        <f t="shared" si="95"/>
        <v>0</v>
      </c>
      <c r="Q282" s="88">
        <f t="shared" si="101"/>
        <v>47662</v>
      </c>
      <c r="R282" s="19"/>
      <c r="S282" s="20">
        <f t="shared" si="102"/>
        <v>677750.20880760835</v>
      </c>
      <c r="T282" s="21">
        <f t="shared" si="111"/>
        <v>5.208333333333333E-3</v>
      </c>
      <c r="U282" s="22">
        <f t="shared" si="103"/>
        <v>3529.9490042062935</v>
      </c>
      <c r="V282" s="22">
        <f t="shared" si="104"/>
        <v>681280.15781181469</v>
      </c>
      <c r="W282" s="22"/>
      <c r="X282" s="22">
        <f t="shared" si="105"/>
        <v>0</v>
      </c>
      <c r="Y282" s="23">
        <f t="shared" si="106"/>
        <v>0</v>
      </c>
      <c r="Z282" s="54"/>
      <c r="AA282" s="34">
        <f t="shared" si="107"/>
        <v>3529.9490042062935</v>
      </c>
      <c r="AB282" s="34">
        <f t="shared" si="108"/>
        <v>-3529.9490042062935</v>
      </c>
      <c r="AD282" s="34">
        <f t="shared" si="109"/>
        <v>0</v>
      </c>
      <c r="AE282" s="34">
        <f t="shared" si="110"/>
        <v>0</v>
      </c>
    </row>
    <row r="283" spans="1:31" x14ac:dyDescent="0.25">
      <c r="A283" s="88">
        <f t="shared" si="96"/>
        <v>45836</v>
      </c>
      <c r="B283" s="19"/>
      <c r="C283" s="22">
        <f t="shared" si="97"/>
        <v>310705.54812824319</v>
      </c>
      <c r="D283" s="21">
        <f t="shared" si="100"/>
        <v>5.208333333333333E-3</v>
      </c>
      <c r="E283" s="22">
        <f t="shared" si="98"/>
        <v>1618.2580631679332</v>
      </c>
      <c r="F283" s="22">
        <f t="shared" si="99"/>
        <v>312323.8061914111</v>
      </c>
      <c r="G283" s="22"/>
      <c r="H283" s="22">
        <f t="shared" si="112"/>
        <v>0</v>
      </c>
      <c r="I283" s="23">
        <f t="shared" si="113"/>
        <v>0</v>
      </c>
      <c r="K283" s="34">
        <f t="shared" si="92"/>
        <v>1618.2580631679332</v>
      </c>
      <c r="L283" s="34">
        <f t="shared" si="93"/>
        <v>-1618.2580631679332</v>
      </c>
      <c r="N283" s="34">
        <f t="shared" si="94"/>
        <v>0</v>
      </c>
      <c r="O283" s="34">
        <f t="shared" si="95"/>
        <v>0</v>
      </c>
      <c r="Q283" s="88">
        <f t="shared" si="101"/>
        <v>47692</v>
      </c>
      <c r="R283" s="19"/>
      <c r="S283" s="20">
        <f t="shared" si="102"/>
        <v>681280.15781181469</v>
      </c>
      <c r="T283" s="21">
        <f t="shared" si="111"/>
        <v>5.208333333333333E-3</v>
      </c>
      <c r="U283" s="22">
        <f t="shared" si="103"/>
        <v>3548.334155269868</v>
      </c>
      <c r="V283" s="22">
        <f t="shared" si="104"/>
        <v>684828.49196708458</v>
      </c>
      <c r="W283" s="22"/>
      <c r="X283" s="22">
        <f t="shared" si="105"/>
        <v>0</v>
      </c>
      <c r="Y283" s="23">
        <f t="shared" si="106"/>
        <v>0</v>
      </c>
      <c r="Z283" s="54"/>
      <c r="AA283" s="34">
        <f t="shared" si="107"/>
        <v>3548.334155269868</v>
      </c>
      <c r="AB283" s="34">
        <f t="shared" si="108"/>
        <v>-3548.334155269868</v>
      </c>
      <c r="AD283" s="34">
        <f t="shared" si="109"/>
        <v>0</v>
      </c>
      <c r="AE283" s="34">
        <f t="shared" si="110"/>
        <v>0</v>
      </c>
    </row>
    <row r="284" spans="1:31" x14ac:dyDescent="0.25">
      <c r="A284" s="88">
        <f t="shared" si="96"/>
        <v>45866</v>
      </c>
      <c r="B284" s="19"/>
      <c r="C284" s="22">
        <f t="shared" si="97"/>
        <v>312323.8061914111</v>
      </c>
      <c r="D284" s="21">
        <f t="shared" si="100"/>
        <v>5.208333333333333E-3</v>
      </c>
      <c r="E284" s="22">
        <f t="shared" si="98"/>
        <v>1626.6864905802661</v>
      </c>
      <c r="F284" s="22">
        <f t="shared" si="99"/>
        <v>313950.49268199137</v>
      </c>
      <c r="G284" s="22"/>
      <c r="H284" s="22">
        <f t="shared" si="112"/>
        <v>0</v>
      </c>
      <c r="I284" s="23">
        <f t="shared" si="113"/>
        <v>0</v>
      </c>
      <c r="K284" s="34">
        <f t="shared" si="92"/>
        <v>1626.6864905802661</v>
      </c>
      <c r="L284" s="34">
        <f t="shared" si="93"/>
        <v>-1626.6864905802661</v>
      </c>
      <c r="N284" s="34">
        <f t="shared" si="94"/>
        <v>0</v>
      </c>
      <c r="O284" s="34">
        <f t="shared" si="95"/>
        <v>0</v>
      </c>
      <c r="Q284" s="88">
        <f t="shared" si="101"/>
        <v>47723</v>
      </c>
      <c r="R284" s="19"/>
      <c r="S284" s="20">
        <f t="shared" si="102"/>
        <v>684828.49196708458</v>
      </c>
      <c r="T284" s="21">
        <f t="shared" si="111"/>
        <v>5.208333333333333E-3</v>
      </c>
      <c r="U284" s="22">
        <f t="shared" si="103"/>
        <v>3566.8150623285655</v>
      </c>
      <c r="V284" s="22">
        <f t="shared" si="104"/>
        <v>688395.30702941318</v>
      </c>
      <c r="W284" s="22"/>
      <c r="X284" s="22">
        <f t="shared" si="105"/>
        <v>0</v>
      </c>
      <c r="Y284" s="23">
        <f t="shared" si="106"/>
        <v>0</v>
      </c>
      <c r="Z284" s="54"/>
      <c r="AA284" s="34">
        <f t="shared" si="107"/>
        <v>3566.8150623285655</v>
      </c>
      <c r="AB284" s="34">
        <f t="shared" si="108"/>
        <v>-3566.8150623285655</v>
      </c>
      <c r="AD284" s="34">
        <f t="shared" si="109"/>
        <v>0</v>
      </c>
      <c r="AE284" s="34">
        <f t="shared" si="110"/>
        <v>0</v>
      </c>
    </row>
    <row r="285" spans="1:31" x14ac:dyDescent="0.25">
      <c r="A285" s="88">
        <f t="shared" si="96"/>
        <v>45897</v>
      </c>
      <c r="B285" s="19"/>
      <c r="C285" s="22">
        <f t="shared" si="97"/>
        <v>313950.49268199137</v>
      </c>
      <c r="D285" s="21">
        <f t="shared" si="100"/>
        <v>5.208333333333333E-3</v>
      </c>
      <c r="E285" s="22">
        <f t="shared" si="98"/>
        <v>1635.1588160520382</v>
      </c>
      <c r="F285" s="22">
        <f t="shared" si="99"/>
        <v>315585.65149804339</v>
      </c>
      <c r="G285" s="22"/>
      <c r="H285" s="22">
        <f t="shared" si="112"/>
        <v>0</v>
      </c>
      <c r="I285" s="23">
        <f t="shared" si="113"/>
        <v>0</v>
      </c>
      <c r="K285" s="34">
        <f t="shared" si="92"/>
        <v>1635.1588160520382</v>
      </c>
      <c r="L285" s="34">
        <f t="shared" si="93"/>
        <v>-1635.1588160520382</v>
      </c>
      <c r="N285" s="34">
        <f t="shared" si="94"/>
        <v>0</v>
      </c>
      <c r="O285" s="34">
        <f t="shared" si="95"/>
        <v>0</v>
      </c>
      <c r="Q285" s="88">
        <f t="shared" si="101"/>
        <v>47754</v>
      </c>
      <c r="R285" s="19"/>
      <c r="S285" s="20">
        <f t="shared" si="102"/>
        <v>688395.30702941318</v>
      </c>
      <c r="T285" s="21">
        <f t="shared" si="111"/>
        <v>5.208333333333333E-3</v>
      </c>
      <c r="U285" s="22">
        <f t="shared" si="103"/>
        <v>3585.392224111527</v>
      </c>
      <c r="V285" s="22">
        <f t="shared" si="104"/>
        <v>691980.69925352465</v>
      </c>
      <c r="W285" s="22"/>
      <c r="X285" s="22">
        <f t="shared" si="105"/>
        <v>0</v>
      </c>
      <c r="Y285" s="23">
        <f t="shared" si="106"/>
        <v>0</v>
      </c>
      <c r="Z285" s="54"/>
      <c r="AA285" s="34">
        <f t="shared" si="107"/>
        <v>3585.392224111527</v>
      </c>
      <c r="AB285" s="34">
        <f t="shared" si="108"/>
        <v>-3585.392224111527</v>
      </c>
      <c r="AD285" s="34">
        <f t="shared" si="109"/>
        <v>0</v>
      </c>
      <c r="AE285" s="34">
        <f t="shared" si="110"/>
        <v>0</v>
      </c>
    </row>
    <row r="286" spans="1:31" x14ac:dyDescent="0.25">
      <c r="A286" s="88">
        <f t="shared" si="96"/>
        <v>45928</v>
      </c>
      <c r="B286" s="19"/>
      <c r="C286" s="22">
        <f t="shared" si="97"/>
        <v>315585.65149804339</v>
      </c>
      <c r="D286" s="21">
        <f t="shared" si="100"/>
        <v>5.208333333333333E-3</v>
      </c>
      <c r="E286" s="22">
        <f t="shared" si="98"/>
        <v>1643.6752682189758</v>
      </c>
      <c r="F286" s="22">
        <f t="shared" si="99"/>
        <v>317229.32676626235</v>
      </c>
      <c r="G286" s="22"/>
      <c r="H286" s="22">
        <f t="shared" si="112"/>
        <v>0</v>
      </c>
      <c r="I286" s="23">
        <f t="shared" si="113"/>
        <v>0</v>
      </c>
      <c r="K286" s="34">
        <f t="shared" si="92"/>
        <v>1643.6752682189758</v>
      </c>
      <c r="L286" s="34">
        <f t="shared" si="93"/>
        <v>-1643.6752682189758</v>
      </c>
      <c r="N286" s="34">
        <f t="shared" si="94"/>
        <v>0</v>
      </c>
      <c r="O286" s="34">
        <f t="shared" si="95"/>
        <v>0</v>
      </c>
      <c r="Q286" s="88">
        <f t="shared" si="101"/>
        <v>47784</v>
      </c>
      <c r="R286" s="19"/>
      <c r="S286" s="20">
        <f t="shared" si="102"/>
        <v>691980.69925352465</v>
      </c>
      <c r="T286" s="21">
        <f t="shared" si="111"/>
        <v>5.208333333333333E-3</v>
      </c>
      <c r="U286" s="22">
        <f t="shared" si="103"/>
        <v>3604.0661419454409</v>
      </c>
      <c r="V286" s="22">
        <f t="shared" si="104"/>
        <v>695584.76539547008</v>
      </c>
      <c r="W286" s="22"/>
      <c r="X286" s="22">
        <f t="shared" si="105"/>
        <v>0</v>
      </c>
      <c r="Y286" s="23">
        <f t="shared" si="106"/>
        <v>0</v>
      </c>
      <c r="Z286" s="54"/>
      <c r="AA286" s="34">
        <f t="shared" si="107"/>
        <v>3604.0661419454409</v>
      </c>
      <c r="AB286" s="34">
        <f t="shared" si="108"/>
        <v>-3604.0661419454409</v>
      </c>
      <c r="AD286" s="34">
        <f t="shared" si="109"/>
        <v>0</v>
      </c>
      <c r="AE286" s="34">
        <f t="shared" si="110"/>
        <v>0</v>
      </c>
    </row>
    <row r="287" spans="1:31" x14ac:dyDescent="0.25">
      <c r="A287" s="88">
        <f t="shared" si="96"/>
        <v>45958</v>
      </c>
      <c r="B287" s="19"/>
      <c r="C287" s="22">
        <f t="shared" si="97"/>
        <v>317229.32676626235</v>
      </c>
      <c r="D287" s="21">
        <f t="shared" si="100"/>
        <v>5.208333333333333E-3</v>
      </c>
      <c r="E287" s="22">
        <f t="shared" si="98"/>
        <v>1652.2360769076163</v>
      </c>
      <c r="F287" s="22">
        <f t="shared" si="99"/>
        <v>318881.56284316996</v>
      </c>
      <c r="G287" s="22"/>
      <c r="H287" s="22">
        <f t="shared" si="112"/>
        <v>0</v>
      </c>
      <c r="I287" s="23">
        <f t="shared" si="113"/>
        <v>0</v>
      </c>
      <c r="K287" s="34">
        <f t="shared" si="92"/>
        <v>1652.2360769076163</v>
      </c>
      <c r="L287" s="34">
        <f t="shared" si="93"/>
        <v>-1652.2360769076163</v>
      </c>
      <c r="N287" s="34">
        <f t="shared" si="94"/>
        <v>0</v>
      </c>
      <c r="O287" s="34">
        <f t="shared" si="95"/>
        <v>0</v>
      </c>
      <c r="Q287" s="88">
        <f t="shared" si="101"/>
        <v>47815</v>
      </c>
      <c r="R287" s="19"/>
      <c r="S287" s="20">
        <f t="shared" si="102"/>
        <v>695584.76539547008</v>
      </c>
      <c r="T287" s="21">
        <f t="shared" si="111"/>
        <v>5.208333333333333E-3</v>
      </c>
      <c r="U287" s="22">
        <f t="shared" si="103"/>
        <v>3622.837319768073</v>
      </c>
      <c r="V287" s="22">
        <f t="shared" si="104"/>
        <v>699207.60271523811</v>
      </c>
      <c r="W287" s="22"/>
      <c r="X287" s="22">
        <f t="shared" si="105"/>
        <v>0</v>
      </c>
      <c r="Y287" s="23">
        <f t="shared" si="106"/>
        <v>0</v>
      </c>
      <c r="Z287" s="54"/>
      <c r="AA287" s="34">
        <f t="shared" si="107"/>
        <v>3622.837319768073</v>
      </c>
      <c r="AB287" s="34">
        <f t="shared" si="108"/>
        <v>-3622.837319768073</v>
      </c>
      <c r="AD287" s="34">
        <f t="shared" si="109"/>
        <v>0</v>
      </c>
      <c r="AE287" s="34">
        <f t="shared" si="110"/>
        <v>0</v>
      </c>
    </row>
    <row r="288" spans="1:31" x14ac:dyDescent="0.25">
      <c r="A288" s="88">
        <f t="shared" si="96"/>
        <v>45989</v>
      </c>
      <c r="B288" s="19"/>
      <c r="C288" s="22">
        <f t="shared" si="97"/>
        <v>318881.56284316996</v>
      </c>
      <c r="D288" s="21">
        <f t="shared" si="100"/>
        <v>5.208333333333333E-3</v>
      </c>
      <c r="E288" s="22">
        <f t="shared" si="98"/>
        <v>1660.8414731415101</v>
      </c>
      <c r="F288" s="22">
        <f t="shared" si="99"/>
        <v>320542.40431631147</v>
      </c>
      <c r="G288" s="22"/>
      <c r="H288" s="22">
        <f t="shared" si="112"/>
        <v>0</v>
      </c>
      <c r="I288" s="23">
        <f t="shared" si="113"/>
        <v>0</v>
      </c>
      <c r="K288" s="34">
        <f t="shared" si="92"/>
        <v>1660.8414731415101</v>
      </c>
      <c r="L288" s="34">
        <f t="shared" si="93"/>
        <v>-1660.8414731415101</v>
      </c>
      <c r="N288" s="34">
        <f t="shared" si="94"/>
        <v>0</v>
      </c>
      <c r="O288" s="34">
        <f t="shared" si="95"/>
        <v>0</v>
      </c>
      <c r="Q288" s="88">
        <f t="shared" si="101"/>
        <v>47845</v>
      </c>
      <c r="R288" s="19"/>
      <c r="S288" s="20">
        <f t="shared" si="102"/>
        <v>699207.60271523811</v>
      </c>
      <c r="T288" s="21">
        <f t="shared" si="111"/>
        <v>5.208333333333333E-3</v>
      </c>
      <c r="U288" s="22">
        <f t="shared" si="103"/>
        <v>3641.7062641418652</v>
      </c>
      <c r="V288" s="22">
        <f t="shared" si="104"/>
        <v>702849.30897937994</v>
      </c>
      <c r="W288" s="22"/>
      <c r="X288" s="22">
        <f t="shared" si="105"/>
        <v>0</v>
      </c>
      <c r="Y288" s="23">
        <f t="shared" si="106"/>
        <v>0</v>
      </c>
      <c r="Z288" s="54"/>
      <c r="AA288" s="34">
        <f t="shared" si="107"/>
        <v>3641.7062641418652</v>
      </c>
      <c r="AB288" s="34">
        <f t="shared" si="108"/>
        <v>-3641.7062641418652</v>
      </c>
      <c r="AD288" s="34">
        <f t="shared" si="109"/>
        <v>0</v>
      </c>
      <c r="AE288" s="34">
        <f t="shared" si="110"/>
        <v>0</v>
      </c>
    </row>
    <row r="289" spans="1:31" x14ac:dyDescent="0.25">
      <c r="A289" s="88">
        <f t="shared" si="96"/>
        <v>46019</v>
      </c>
      <c r="B289" s="19"/>
      <c r="C289" s="22">
        <f t="shared" si="97"/>
        <v>320542.40431631147</v>
      </c>
      <c r="D289" s="21">
        <f t="shared" si="100"/>
        <v>5.208333333333333E-3</v>
      </c>
      <c r="E289" s="22">
        <f t="shared" si="98"/>
        <v>1669.4916891474554</v>
      </c>
      <c r="F289" s="22">
        <f t="shared" si="99"/>
        <v>322211.8960054589</v>
      </c>
      <c r="G289" s="22"/>
      <c r="H289" s="22">
        <f t="shared" si="112"/>
        <v>0</v>
      </c>
      <c r="I289" s="23">
        <f t="shared" si="113"/>
        <v>0</v>
      </c>
      <c r="K289" s="34">
        <f t="shared" si="92"/>
        <v>1669.4916891474554</v>
      </c>
      <c r="L289" s="34">
        <f t="shared" si="93"/>
        <v>-1669.4916891474554</v>
      </c>
      <c r="N289" s="34">
        <f t="shared" si="94"/>
        <v>0</v>
      </c>
      <c r="O289" s="34">
        <f t="shared" si="95"/>
        <v>0</v>
      </c>
      <c r="Q289" s="88">
        <f t="shared" si="101"/>
        <v>47876</v>
      </c>
      <c r="R289" s="19"/>
      <c r="S289" s="20">
        <f t="shared" si="102"/>
        <v>702849.30897937994</v>
      </c>
      <c r="T289" s="21">
        <f t="shared" si="111"/>
        <v>5.208333333333333E-3</v>
      </c>
      <c r="U289" s="22">
        <f t="shared" si="103"/>
        <v>3660.6734842676037</v>
      </c>
      <c r="V289" s="22">
        <f t="shared" si="104"/>
        <v>706509.9824636475</v>
      </c>
      <c r="W289" s="22"/>
      <c r="X289" s="22">
        <f t="shared" si="105"/>
        <v>0</v>
      </c>
      <c r="Y289" s="23">
        <f t="shared" si="106"/>
        <v>0</v>
      </c>
      <c r="Z289" s="54"/>
      <c r="AA289" s="34">
        <f t="shared" si="107"/>
        <v>3660.6734842676037</v>
      </c>
      <c r="AB289" s="34">
        <f t="shared" si="108"/>
        <v>-3660.6734842676037</v>
      </c>
      <c r="AD289" s="34">
        <f t="shared" si="109"/>
        <v>0</v>
      </c>
      <c r="AE289" s="34">
        <f t="shared" si="110"/>
        <v>0</v>
      </c>
    </row>
    <row r="290" spans="1:31" x14ac:dyDescent="0.25">
      <c r="A290" s="88">
        <f t="shared" si="96"/>
        <v>46050</v>
      </c>
      <c r="B290" s="19"/>
      <c r="C290" s="22">
        <f t="shared" si="97"/>
        <v>322211.8960054589</v>
      </c>
      <c r="D290" s="21">
        <f t="shared" si="100"/>
        <v>5.208333333333333E-3</v>
      </c>
      <c r="E290" s="22">
        <f t="shared" si="98"/>
        <v>1678.1869583617649</v>
      </c>
      <c r="F290" s="22">
        <f t="shared" si="99"/>
        <v>323890.08296382066</v>
      </c>
      <c r="G290" s="22"/>
      <c r="H290" s="22">
        <f t="shared" si="112"/>
        <v>0</v>
      </c>
      <c r="I290" s="23">
        <f t="shared" si="113"/>
        <v>0</v>
      </c>
      <c r="K290" s="34">
        <f t="shared" si="92"/>
        <v>1678.1869583617649</v>
      </c>
      <c r="L290" s="34">
        <f t="shared" si="93"/>
        <v>-1678.1869583617649</v>
      </c>
      <c r="N290" s="34">
        <f t="shared" si="94"/>
        <v>0</v>
      </c>
      <c r="O290" s="34">
        <f t="shared" si="95"/>
        <v>0</v>
      </c>
      <c r="Q290" s="88">
        <f t="shared" si="101"/>
        <v>47907</v>
      </c>
      <c r="R290" s="19"/>
      <c r="S290" s="20">
        <f t="shared" si="102"/>
        <v>706509.9824636475</v>
      </c>
      <c r="T290" s="21">
        <f t="shared" si="111"/>
        <v>5.208333333333333E-3</v>
      </c>
      <c r="U290" s="22">
        <f t="shared" si="103"/>
        <v>3679.7394919981639</v>
      </c>
      <c r="V290" s="22">
        <f t="shared" si="104"/>
        <v>710189.72195564571</v>
      </c>
      <c r="W290" s="22"/>
      <c r="X290" s="22">
        <f t="shared" si="105"/>
        <v>0</v>
      </c>
      <c r="Y290" s="23">
        <f t="shared" si="106"/>
        <v>0</v>
      </c>
      <c r="Z290" s="54"/>
      <c r="AA290" s="34">
        <f t="shared" si="107"/>
        <v>3679.7394919981639</v>
      </c>
      <c r="AB290" s="34">
        <f t="shared" si="108"/>
        <v>-3679.7394919981639</v>
      </c>
      <c r="AD290" s="34">
        <f t="shared" si="109"/>
        <v>0</v>
      </c>
      <c r="AE290" s="34">
        <f t="shared" si="110"/>
        <v>0</v>
      </c>
    </row>
    <row r="291" spans="1:31" x14ac:dyDescent="0.25">
      <c r="A291" s="88">
        <f t="shared" si="96"/>
        <v>46081</v>
      </c>
      <c r="B291" s="19"/>
      <c r="C291" s="22">
        <f t="shared" si="97"/>
        <v>323890.08296382066</v>
      </c>
      <c r="D291" s="21">
        <f t="shared" si="100"/>
        <v>5.208333333333333E-3</v>
      </c>
      <c r="E291" s="22">
        <f t="shared" si="98"/>
        <v>1686.927515436566</v>
      </c>
      <c r="F291" s="22">
        <f t="shared" si="99"/>
        <v>325577.01047925721</v>
      </c>
      <c r="G291" s="22"/>
      <c r="H291" s="22">
        <f t="shared" si="112"/>
        <v>0</v>
      </c>
      <c r="I291" s="23">
        <f t="shared" si="113"/>
        <v>0</v>
      </c>
      <c r="K291" s="34">
        <f t="shared" si="92"/>
        <v>1686.927515436566</v>
      </c>
      <c r="L291" s="34">
        <f t="shared" si="93"/>
        <v>-1686.927515436566</v>
      </c>
      <c r="N291" s="34">
        <f t="shared" si="94"/>
        <v>0</v>
      </c>
      <c r="O291" s="34">
        <f t="shared" si="95"/>
        <v>0</v>
      </c>
      <c r="Q291" s="88">
        <f t="shared" si="101"/>
        <v>47935</v>
      </c>
      <c r="R291" s="19"/>
      <c r="S291" s="20">
        <f t="shared" si="102"/>
        <v>710189.72195564571</v>
      </c>
      <c r="T291" s="21">
        <f t="shared" si="111"/>
        <v>5.208333333333333E-3</v>
      </c>
      <c r="U291" s="22">
        <f t="shared" si="103"/>
        <v>3698.9048018523213</v>
      </c>
      <c r="V291" s="22">
        <f t="shared" si="104"/>
        <v>713888.62675749802</v>
      </c>
      <c r="W291" s="22"/>
      <c r="X291" s="22">
        <f t="shared" si="105"/>
        <v>0</v>
      </c>
      <c r="Y291" s="23">
        <f t="shared" si="106"/>
        <v>0</v>
      </c>
      <c r="Z291" s="54"/>
      <c r="AA291" s="34">
        <f t="shared" si="107"/>
        <v>3698.9048018523213</v>
      </c>
      <c r="AB291" s="34">
        <f t="shared" si="108"/>
        <v>-3698.9048018523213</v>
      </c>
      <c r="AD291" s="34">
        <f t="shared" si="109"/>
        <v>0</v>
      </c>
      <c r="AE291" s="34">
        <f t="shared" si="110"/>
        <v>0</v>
      </c>
    </row>
    <row r="292" spans="1:31" x14ac:dyDescent="0.25">
      <c r="A292" s="88">
        <f t="shared" si="96"/>
        <v>46109</v>
      </c>
      <c r="B292" s="19"/>
      <c r="C292" s="22">
        <f t="shared" si="97"/>
        <v>325577.01047925721</v>
      </c>
      <c r="D292" s="21">
        <f t="shared" si="100"/>
        <v>5.208333333333333E-3</v>
      </c>
      <c r="E292" s="22">
        <f t="shared" si="98"/>
        <v>1695.7135962461311</v>
      </c>
      <c r="F292" s="22">
        <f t="shared" si="99"/>
        <v>327272.72407550336</v>
      </c>
      <c r="G292" s="22"/>
      <c r="H292" s="22">
        <f t="shared" si="112"/>
        <v>0</v>
      </c>
      <c r="I292" s="23">
        <f t="shared" si="113"/>
        <v>0</v>
      </c>
      <c r="K292" s="34">
        <f t="shared" si="92"/>
        <v>1695.7135962461311</v>
      </c>
      <c r="L292" s="34">
        <f t="shared" si="93"/>
        <v>-1695.7135962461311</v>
      </c>
      <c r="N292" s="34">
        <f t="shared" si="94"/>
        <v>0</v>
      </c>
      <c r="O292" s="34">
        <f t="shared" si="95"/>
        <v>0</v>
      </c>
      <c r="Q292" s="88">
        <f t="shared" si="101"/>
        <v>47966</v>
      </c>
      <c r="R292" s="19"/>
      <c r="S292" s="20">
        <f t="shared" si="102"/>
        <v>713888.62675749802</v>
      </c>
      <c r="T292" s="21">
        <f t="shared" si="111"/>
        <v>5.208333333333333E-3</v>
      </c>
      <c r="U292" s="22">
        <f t="shared" si="103"/>
        <v>3718.1699310286353</v>
      </c>
      <c r="V292" s="22">
        <f t="shared" si="104"/>
        <v>717606.79668852664</v>
      </c>
      <c r="W292" s="22"/>
      <c r="X292" s="22">
        <f t="shared" si="105"/>
        <v>0</v>
      </c>
      <c r="Y292" s="23">
        <f t="shared" si="106"/>
        <v>0</v>
      </c>
      <c r="Z292" s="54"/>
      <c r="AA292" s="34">
        <f t="shared" si="107"/>
        <v>3718.1699310286353</v>
      </c>
      <c r="AB292" s="34">
        <f t="shared" si="108"/>
        <v>-3718.1699310286353</v>
      </c>
      <c r="AD292" s="34">
        <f t="shared" si="109"/>
        <v>0</v>
      </c>
      <c r="AE292" s="34">
        <f t="shared" si="110"/>
        <v>0</v>
      </c>
    </row>
    <row r="293" spans="1:31" x14ac:dyDescent="0.25">
      <c r="A293" s="88">
        <f t="shared" si="96"/>
        <v>46140</v>
      </c>
      <c r="B293" s="19"/>
      <c r="C293" s="22">
        <f t="shared" si="97"/>
        <v>327272.72407550336</v>
      </c>
      <c r="D293" s="21">
        <f t="shared" si="100"/>
        <v>5.208333333333333E-3</v>
      </c>
      <c r="E293" s="22">
        <f t="shared" si="98"/>
        <v>1704.5454378932466</v>
      </c>
      <c r="F293" s="22">
        <f t="shared" si="99"/>
        <v>328977.2695133966</v>
      </c>
      <c r="G293" s="22"/>
      <c r="H293" s="22">
        <f t="shared" si="112"/>
        <v>0</v>
      </c>
      <c r="I293" s="23">
        <f t="shared" si="113"/>
        <v>0</v>
      </c>
      <c r="K293" s="34">
        <f t="shared" si="92"/>
        <v>1704.5454378932466</v>
      </c>
      <c r="L293" s="34">
        <f t="shared" si="93"/>
        <v>-1704.5454378932466</v>
      </c>
      <c r="N293" s="34">
        <f t="shared" si="94"/>
        <v>0</v>
      </c>
      <c r="O293" s="34">
        <f t="shared" si="95"/>
        <v>0</v>
      </c>
      <c r="Q293" s="88">
        <f t="shared" si="101"/>
        <v>47996</v>
      </c>
      <c r="R293" s="19"/>
      <c r="S293" s="20">
        <f t="shared" si="102"/>
        <v>717606.79668852664</v>
      </c>
      <c r="T293" s="21">
        <f t="shared" si="111"/>
        <v>5.208333333333333E-3</v>
      </c>
      <c r="U293" s="22">
        <f t="shared" si="103"/>
        <v>3737.5353994194093</v>
      </c>
      <c r="V293" s="22">
        <f t="shared" si="104"/>
        <v>721344.33208794601</v>
      </c>
      <c r="W293" s="22"/>
      <c r="X293" s="22">
        <f t="shared" si="105"/>
        <v>0</v>
      </c>
      <c r="Y293" s="23">
        <f t="shared" si="106"/>
        <v>0</v>
      </c>
      <c r="Z293" s="54"/>
      <c r="AA293" s="34">
        <f t="shared" si="107"/>
        <v>3737.5353994194093</v>
      </c>
      <c r="AB293" s="34">
        <f t="shared" si="108"/>
        <v>-3737.5353994194093</v>
      </c>
      <c r="AD293" s="34">
        <f t="shared" si="109"/>
        <v>0</v>
      </c>
      <c r="AE293" s="34">
        <f t="shared" si="110"/>
        <v>0</v>
      </c>
    </row>
    <row r="294" spans="1:31" x14ac:dyDescent="0.25">
      <c r="A294" s="88">
        <f t="shared" si="96"/>
        <v>46170</v>
      </c>
      <c r="B294" s="19"/>
      <c r="C294" s="22">
        <f t="shared" si="97"/>
        <v>328977.2695133966</v>
      </c>
      <c r="D294" s="21">
        <f t="shared" si="100"/>
        <v>5.208333333333333E-3</v>
      </c>
      <c r="E294" s="22">
        <f t="shared" si="98"/>
        <v>1713.4232787156072</v>
      </c>
      <c r="F294" s="22">
        <f t="shared" si="99"/>
        <v>330690.69279211224</v>
      </c>
      <c r="G294" s="22"/>
      <c r="H294" s="22">
        <f t="shared" si="112"/>
        <v>0</v>
      </c>
      <c r="I294" s="23">
        <f t="shared" si="113"/>
        <v>0</v>
      </c>
      <c r="K294" s="34">
        <f t="shared" si="92"/>
        <v>1713.4232787156072</v>
      </c>
      <c r="L294" s="34">
        <f t="shared" si="93"/>
        <v>-1713.4232787156072</v>
      </c>
      <c r="N294" s="34">
        <f t="shared" si="94"/>
        <v>0</v>
      </c>
      <c r="O294" s="34">
        <f t="shared" si="95"/>
        <v>0</v>
      </c>
      <c r="Q294" s="88">
        <f t="shared" si="101"/>
        <v>48027</v>
      </c>
      <c r="R294" s="19"/>
      <c r="S294" s="20">
        <f t="shared" si="102"/>
        <v>721344.33208794601</v>
      </c>
      <c r="T294" s="21">
        <f t="shared" si="111"/>
        <v>5.208333333333333E-3</v>
      </c>
      <c r="U294" s="22">
        <f t="shared" si="103"/>
        <v>3757.0017296247188</v>
      </c>
      <c r="V294" s="22">
        <f t="shared" si="104"/>
        <v>725101.3338175707</v>
      </c>
      <c r="W294" s="22"/>
      <c r="X294" s="22">
        <f t="shared" si="105"/>
        <v>0</v>
      </c>
      <c r="Y294" s="23">
        <f t="shared" si="106"/>
        <v>0</v>
      </c>
      <c r="Z294" s="54"/>
      <c r="AA294" s="34">
        <f t="shared" si="107"/>
        <v>3757.0017296247188</v>
      </c>
      <c r="AB294" s="34">
        <f t="shared" si="108"/>
        <v>-3757.0017296247188</v>
      </c>
      <c r="AD294" s="34">
        <f t="shared" si="109"/>
        <v>0</v>
      </c>
      <c r="AE294" s="34">
        <f t="shared" si="110"/>
        <v>0</v>
      </c>
    </row>
    <row r="295" spans="1:31" x14ac:dyDescent="0.25">
      <c r="A295" s="88">
        <f t="shared" si="96"/>
        <v>46201</v>
      </c>
      <c r="B295" s="19"/>
      <c r="C295" s="22">
        <f t="shared" si="97"/>
        <v>330690.69279211224</v>
      </c>
      <c r="D295" s="21">
        <f t="shared" si="100"/>
        <v>5.208333333333333E-3</v>
      </c>
      <c r="E295" s="22">
        <f t="shared" si="98"/>
        <v>1722.3473582922511</v>
      </c>
      <c r="F295" s="22">
        <f t="shared" si="99"/>
        <v>332413.0401504045</v>
      </c>
      <c r="G295" s="22"/>
      <c r="H295" s="22">
        <f t="shared" si="112"/>
        <v>0</v>
      </c>
      <c r="I295" s="23">
        <f t="shared" si="113"/>
        <v>0</v>
      </c>
      <c r="K295" s="34">
        <f t="shared" si="92"/>
        <v>1722.3473582922511</v>
      </c>
      <c r="L295" s="34">
        <f t="shared" si="93"/>
        <v>-1722.3473582922511</v>
      </c>
      <c r="N295" s="34">
        <f t="shared" si="94"/>
        <v>0</v>
      </c>
      <c r="O295" s="34">
        <f t="shared" si="95"/>
        <v>0</v>
      </c>
      <c r="Q295" s="88">
        <f t="shared" si="101"/>
        <v>48057</v>
      </c>
      <c r="R295" s="19"/>
      <c r="S295" s="20">
        <f t="shared" si="102"/>
        <v>725101.3338175707</v>
      </c>
      <c r="T295" s="21">
        <f t="shared" si="111"/>
        <v>5.208333333333333E-3</v>
      </c>
      <c r="U295" s="22">
        <f t="shared" si="103"/>
        <v>3776.5694469665141</v>
      </c>
      <c r="V295" s="22">
        <f t="shared" si="104"/>
        <v>728877.90326453722</v>
      </c>
      <c r="W295" s="22"/>
      <c r="X295" s="22">
        <f t="shared" si="105"/>
        <v>0</v>
      </c>
      <c r="Y295" s="23">
        <f t="shared" si="106"/>
        <v>0</v>
      </c>
      <c r="Z295" s="54"/>
      <c r="AA295" s="34">
        <f t="shared" si="107"/>
        <v>3776.5694469665141</v>
      </c>
      <c r="AB295" s="34">
        <f t="shared" si="108"/>
        <v>-3776.5694469665141</v>
      </c>
      <c r="AD295" s="34">
        <f t="shared" si="109"/>
        <v>0</v>
      </c>
      <c r="AE295" s="34">
        <f t="shared" si="110"/>
        <v>0</v>
      </c>
    </row>
    <row r="296" spans="1:31" x14ac:dyDescent="0.25">
      <c r="A296" s="88">
        <f t="shared" si="96"/>
        <v>46231</v>
      </c>
      <c r="B296" s="19"/>
      <c r="C296" s="22">
        <f t="shared" si="97"/>
        <v>332413.0401504045</v>
      </c>
      <c r="D296" s="21">
        <f t="shared" si="100"/>
        <v>5.208333333333333E-3</v>
      </c>
      <c r="E296" s="22">
        <f t="shared" si="98"/>
        <v>1731.3179174500233</v>
      </c>
      <c r="F296" s="22">
        <f t="shared" si="99"/>
        <v>334144.35806785454</v>
      </c>
      <c r="G296" s="22"/>
      <c r="H296" s="22">
        <f t="shared" si="112"/>
        <v>0</v>
      </c>
      <c r="I296" s="23">
        <f t="shared" si="113"/>
        <v>0</v>
      </c>
      <c r="K296" s="34">
        <f t="shared" si="92"/>
        <v>1731.3179174500233</v>
      </c>
      <c r="L296" s="34">
        <f t="shared" si="93"/>
        <v>-1731.3179174500233</v>
      </c>
      <c r="N296" s="34">
        <f t="shared" si="94"/>
        <v>0</v>
      </c>
      <c r="O296" s="34">
        <f t="shared" si="95"/>
        <v>0</v>
      </c>
      <c r="Q296" s="88">
        <f t="shared" si="101"/>
        <v>48088</v>
      </c>
      <c r="R296" s="19"/>
      <c r="S296" s="20">
        <f t="shared" si="102"/>
        <v>728877.90326453722</v>
      </c>
      <c r="T296" s="21">
        <f t="shared" si="111"/>
        <v>5.208333333333333E-3</v>
      </c>
      <c r="U296" s="22">
        <f t="shared" si="103"/>
        <v>3796.2390795027977</v>
      </c>
      <c r="V296" s="22">
        <f t="shared" si="104"/>
        <v>732674.14234403998</v>
      </c>
      <c r="W296" s="22"/>
      <c r="X296" s="22">
        <f t="shared" si="105"/>
        <v>0</v>
      </c>
      <c r="Y296" s="23">
        <f t="shared" si="106"/>
        <v>0</v>
      </c>
      <c r="Z296" s="54"/>
      <c r="AA296" s="34">
        <f t="shared" si="107"/>
        <v>3796.2390795027977</v>
      </c>
      <c r="AB296" s="34">
        <f t="shared" si="108"/>
        <v>-3796.2390795027977</v>
      </c>
      <c r="AD296" s="34">
        <f t="shared" si="109"/>
        <v>0</v>
      </c>
      <c r="AE296" s="34">
        <f t="shared" si="110"/>
        <v>0</v>
      </c>
    </row>
    <row r="297" spans="1:31" x14ac:dyDescent="0.25">
      <c r="A297" s="88">
        <f t="shared" ref="A297:A312" si="114">EDATE(A296,1)</f>
        <v>46262</v>
      </c>
      <c r="B297" s="19"/>
      <c r="C297" s="22">
        <f t="shared" ref="C297:C312" si="115">F296</f>
        <v>334144.35806785454</v>
      </c>
      <c r="D297" s="21">
        <f t="shared" si="100"/>
        <v>5.208333333333333E-3</v>
      </c>
      <c r="E297" s="22">
        <f t="shared" ref="E297:E312" si="116">C297*D297</f>
        <v>1740.3351982700756</v>
      </c>
      <c r="F297" s="22">
        <f t="shared" ref="F297:F312" si="117">E297+C297</f>
        <v>335884.69326612464</v>
      </c>
      <c r="G297" s="22"/>
      <c r="H297" s="22">
        <f t="shared" si="112"/>
        <v>0</v>
      </c>
      <c r="I297" s="23">
        <f t="shared" si="113"/>
        <v>0</v>
      </c>
      <c r="K297" s="34">
        <f t="shared" si="92"/>
        <v>1740.3351982700756</v>
      </c>
      <c r="L297" s="34">
        <f t="shared" si="93"/>
        <v>-1740.3351982700756</v>
      </c>
      <c r="N297" s="34">
        <f t="shared" si="94"/>
        <v>0</v>
      </c>
      <c r="O297" s="34">
        <f t="shared" si="95"/>
        <v>0</v>
      </c>
      <c r="Q297" s="88">
        <f t="shared" si="101"/>
        <v>48119</v>
      </c>
      <c r="R297" s="19"/>
      <c r="S297" s="20">
        <f t="shared" si="102"/>
        <v>732674.14234403998</v>
      </c>
      <c r="T297" s="21">
        <f t="shared" si="111"/>
        <v>5.208333333333333E-3</v>
      </c>
      <c r="U297" s="22">
        <f t="shared" si="103"/>
        <v>3816.0111580418748</v>
      </c>
      <c r="V297" s="22">
        <f t="shared" si="104"/>
        <v>736490.15350208187</v>
      </c>
      <c r="W297" s="22"/>
      <c r="X297" s="22">
        <f t="shared" si="105"/>
        <v>0</v>
      </c>
      <c r="Y297" s="23">
        <f t="shared" si="106"/>
        <v>0</v>
      </c>
      <c r="Z297" s="54"/>
      <c r="AA297" s="34">
        <f t="shared" si="107"/>
        <v>3816.0111580418748</v>
      </c>
      <c r="AB297" s="34">
        <f t="shared" si="108"/>
        <v>-3816.0111580418748</v>
      </c>
      <c r="AD297" s="34">
        <f t="shared" si="109"/>
        <v>0</v>
      </c>
      <c r="AE297" s="34">
        <f t="shared" si="110"/>
        <v>0</v>
      </c>
    </row>
    <row r="298" spans="1:31" x14ac:dyDescent="0.25">
      <c r="A298" s="88">
        <f t="shared" si="114"/>
        <v>46293</v>
      </c>
      <c r="B298" s="19"/>
      <c r="C298" s="22">
        <f t="shared" si="115"/>
        <v>335884.69326612464</v>
      </c>
      <c r="D298" s="21">
        <f t="shared" si="100"/>
        <v>5.208333333333333E-3</v>
      </c>
      <c r="E298" s="22">
        <f t="shared" si="116"/>
        <v>1749.3994440943991</v>
      </c>
      <c r="F298" s="22">
        <f t="shared" si="117"/>
        <v>337634.09271021903</v>
      </c>
      <c r="G298" s="22"/>
      <c r="H298" s="22">
        <f t="shared" si="112"/>
        <v>0</v>
      </c>
      <c r="I298" s="23">
        <f t="shared" si="113"/>
        <v>0</v>
      </c>
      <c r="K298" s="34">
        <f t="shared" si="92"/>
        <v>1749.3994440943991</v>
      </c>
      <c r="L298" s="34">
        <f t="shared" si="93"/>
        <v>-1749.3994440943991</v>
      </c>
      <c r="N298" s="34">
        <f t="shared" si="94"/>
        <v>0</v>
      </c>
      <c r="O298" s="34">
        <f t="shared" si="95"/>
        <v>0</v>
      </c>
      <c r="Q298" s="88">
        <f t="shared" si="101"/>
        <v>48149</v>
      </c>
      <c r="R298" s="19"/>
      <c r="S298" s="20">
        <f t="shared" si="102"/>
        <v>736490.15350208187</v>
      </c>
      <c r="T298" s="21">
        <f t="shared" si="111"/>
        <v>5.208333333333333E-3</v>
      </c>
      <c r="U298" s="22">
        <f t="shared" si="103"/>
        <v>3835.8862161566763</v>
      </c>
      <c r="V298" s="22">
        <f t="shared" si="104"/>
        <v>740326.03971823852</v>
      </c>
      <c r="W298" s="22"/>
      <c r="X298" s="22">
        <f t="shared" si="105"/>
        <v>0</v>
      </c>
      <c r="Y298" s="23">
        <f t="shared" si="106"/>
        <v>0</v>
      </c>
      <c r="Z298" s="54"/>
      <c r="AA298" s="34">
        <f t="shared" si="107"/>
        <v>3835.8862161566763</v>
      </c>
      <c r="AB298" s="34">
        <f t="shared" si="108"/>
        <v>-3835.8862161566763</v>
      </c>
      <c r="AD298" s="34">
        <f t="shared" si="109"/>
        <v>0</v>
      </c>
      <c r="AE298" s="34">
        <f t="shared" si="110"/>
        <v>0</v>
      </c>
    </row>
    <row r="299" spans="1:31" x14ac:dyDescent="0.25">
      <c r="A299" s="88">
        <f t="shared" si="114"/>
        <v>46323</v>
      </c>
      <c r="B299" s="19"/>
      <c r="C299" s="22">
        <f t="shared" si="115"/>
        <v>337634.09271021903</v>
      </c>
      <c r="D299" s="21">
        <f t="shared" si="100"/>
        <v>5.208333333333333E-3</v>
      </c>
      <c r="E299" s="22">
        <f t="shared" si="116"/>
        <v>1758.5108995323908</v>
      </c>
      <c r="F299" s="22">
        <f t="shared" si="117"/>
        <v>339392.60360975144</v>
      </c>
      <c r="G299" s="22"/>
      <c r="H299" s="22">
        <f t="shared" si="112"/>
        <v>0</v>
      </c>
      <c r="I299" s="23">
        <f t="shared" si="113"/>
        <v>0</v>
      </c>
      <c r="K299" s="34">
        <f t="shared" si="92"/>
        <v>1758.5108995323908</v>
      </c>
      <c r="L299" s="34">
        <f t="shared" si="93"/>
        <v>-1758.5108995323908</v>
      </c>
      <c r="N299" s="34">
        <f t="shared" si="94"/>
        <v>0</v>
      </c>
      <c r="O299" s="34">
        <f t="shared" si="95"/>
        <v>0</v>
      </c>
      <c r="Q299" s="88">
        <f t="shared" si="101"/>
        <v>48180</v>
      </c>
      <c r="R299" s="19"/>
      <c r="S299" s="20">
        <f t="shared" si="102"/>
        <v>740326.03971823852</v>
      </c>
      <c r="T299" s="21">
        <f t="shared" si="111"/>
        <v>5.208333333333333E-3</v>
      </c>
      <c r="U299" s="22">
        <f t="shared" si="103"/>
        <v>3855.864790199159</v>
      </c>
      <c r="V299" s="22">
        <f t="shared" si="104"/>
        <v>744181.90450843773</v>
      </c>
      <c r="W299" s="22"/>
      <c r="X299" s="22">
        <f t="shared" si="105"/>
        <v>0</v>
      </c>
      <c r="Y299" s="23">
        <f t="shared" si="106"/>
        <v>0</v>
      </c>
      <c r="Z299" s="54"/>
      <c r="AA299" s="34">
        <f t="shared" si="107"/>
        <v>3855.864790199159</v>
      </c>
      <c r="AB299" s="34">
        <f t="shared" si="108"/>
        <v>-3855.864790199159</v>
      </c>
      <c r="AD299" s="34">
        <f t="shared" si="109"/>
        <v>0</v>
      </c>
      <c r="AE299" s="34">
        <f t="shared" si="110"/>
        <v>0</v>
      </c>
    </row>
    <row r="300" spans="1:31" x14ac:dyDescent="0.25">
      <c r="A300" s="88">
        <f t="shared" si="114"/>
        <v>46354</v>
      </c>
      <c r="B300" s="19"/>
      <c r="C300" s="22">
        <f t="shared" si="115"/>
        <v>339392.60360975144</v>
      </c>
      <c r="D300" s="21">
        <f t="shared" si="100"/>
        <v>5.208333333333333E-3</v>
      </c>
      <c r="E300" s="22">
        <f t="shared" si="116"/>
        <v>1767.6698104674554</v>
      </c>
      <c r="F300" s="22">
        <f t="shared" si="117"/>
        <v>341160.2734202189</v>
      </c>
      <c r="G300" s="22"/>
      <c r="H300" s="22">
        <f t="shared" si="112"/>
        <v>0</v>
      </c>
      <c r="I300" s="23">
        <f t="shared" si="113"/>
        <v>0</v>
      </c>
      <c r="K300" s="34">
        <f t="shared" si="92"/>
        <v>1767.6698104674554</v>
      </c>
      <c r="L300" s="34">
        <f t="shared" si="93"/>
        <v>-1767.6698104674554</v>
      </c>
      <c r="N300" s="34">
        <f t="shared" si="94"/>
        <v>0</v>
      </c>
      <c r="O300" s="34">
        <f t="shared" si="95"/>
        <v>0</v>
      </c>
      <c r="Q300" s="88">
        <f t="shared" si="101"/>
        <v>48210</v>
      </c>
      <c r="R300" s="19"/>
      <c r="S300" s="20">
        <f t="shared" si="102"/>
        <v>744181.90450843773</v>
      </c>
      <c r="T300" s="21">
        <f t="shared" si="111"/>
        <v>5.208333333333333E-3</v>
      </c>
      <c r="U300" s="22">
        <f t="shared" si="103"/>
        <v>3875.9474193147798</v>
      </c>
      <c r="V300" s="22">
        <f t="shared" si="104"/>
        <v>748057.85192775249</v>
      </c>
      <c r="W300" s="22"/>
      <c r="X300" s="22">
        <f t="shared" si="105"/>
        <v>0</v>
      </c>
      <c r="Y300" s="23">
        <f t="shared" si="106"/>
        <v>0</v>
      </c>
      <c r="Z300" s="54"/>
      <c r="AA300" s="34">
        <f t="shared" si="107"/>
        <v>3875.9474193147798</v>
      </c>
      <c r="AB300" s="34">
        <f t="shared" si="108"/>
        <v>-3875.9474193147798</v>
      </c>
      <c r="AD300" s="34">
        <f t="shared" si="109"/>
        <v>0</v>
      </c>
      <c r="AE300" s="34">
        <f t="shared" si="110"/>
        <v>0</v>
      </c>
    </row>
    <row r="301" spans="1:31" x14ac:dyDescent="0.25">
      <c r="A301" s="88">
        <f t="shared" si="114"/>
        <v>46384</v>
      </c>
      <c r="B301" s="19"/>
      <c r="C301" s="22">
        <f t="shared" si="115"/>
        <v>341160.2734202189</v>
      </c>
      <c r="D301" s="21">
        <f t="shared" si="100"/>
        <v>5.208333333333333E-3</v>
      </c>
      <c r="E301" s="22">
        <f t="shared" si="116"/>
        <v>1776.8764240636401</v>
      </c>
      <c r="F301" s="22">
        <f t="shared" si="117"/>
        <v>342937.14984428254</v>
      </c>
      <c r="G301" s="22"/>
      <c r="H301" s="22">
        <f t="shared" si="112"/>
        <v>0</v>
      </c>
      <c r="I301" s="23">
        <f t="shared" si="113"/>
        <v>0</v>
      </c>
      <c r="K301" s="34">
        <f t="shared" si="92"/>
        <v>1776.8764240636401</v>
      </c>
      <c r="L301" s="34">
        <f t="shared" si="93"/>
        <v>-1776.8764240636401</v>
      </c>
      <c r="N301" s="34">
        <f t="shared" si="94"/>
        <v>0</v>
      </c>
      <c r="O301" s="34">
        <f t="shared" si="95"/>
        <v>0</v>
      </c>
      <c r="Q301" s="88">
        <f t="shared" si="101"/>
        <v>48241</v>
      </c>
      <c r="R301" s="19"/>
      <c r="S301" s="20">
        <f t="shared" si="102"/>
        <v>748057.85192775249</v>
      </c>
      <c r="T301" s="21">
        <f t="shared" si="111"/>
        <v>5.208333333333333E-3</v>
      </c>
      <c r="U301" s="22">
        <f t="shared" si="103"/>
        <v>3896.1346454570439</v>
      </c>
      <c r="V301" s="22">
        <f t="shared" si="104"/>
        <v>751953.98657320952</v>
      </c>
      <c r="W301" s="22"/>
      <c r="X301" s="22">
        <f t="shared" si="105"/>
        <v>0</v>
      </c>
      <c r="Y301" s="23">
        <f t="shared" si="106"/>
        <v>0</v>
      </c>
      <c r="Z301" s="54"/>
      <c r="AA301" s="34">
        <f t="shared" si="107"/>
        <v>3896.1346454570439</v>
      </c>
      <c r="AB301" s="34">
        <f t="shared" si="108"/>
        <v>-3896.1346454570439</v>
      </c>
      <c r="AD301" s="34">
        <f t="shared" si="109"/>
        <v>0</v>
      </c>
      <c r="AE301" s="34">
        <f t="shared" si="110"/>
        <v>0</v>
      </c>
    </row>
    <row r="302" spans="1:31" x14ac:dyDescent="0.25">
      <c r="A302" s="88">
        <f t="shared" si="114"/>
        <v>46415</v>
      </c>
      <c r="B302" s="19"/>
      <c r="C302" s="22">
        <f t="shared" si="115"/>
        <v>342937.14984428254</v>
      </c>
      <c r="D302" s="21">
        <f t="shared" si="100"/>
        <v>5.208333333333333E-3</v>
      </c>
      <c r="E302" s="22">
        <f t="shared" si="116"/>
        <v>1786.1309887723048</v>
      </c>
      <c r="F302" s="22">
        <f t="shared" si="117"/>
        <v>344723.28083305486</v>
      </c>
      <c r="G302" s="22"/>
      <c r="H302" s="22">
        <f t="shared" si="112"/>
        <v>0</v>
      </c>
      <c r="I302" s="23">
        <f t="shared" si="113"/>
        <v>0</v>
      </c>
      <c r="K302" s="34">
        <f t="shared" si="92"/>
        <v>1786.1309887723048</v>
      </c>
      <c r="L302" s="34">
        <f t="shared" si="93"/>
        <v>-1786.1309887723048</v>
      </c>
      <c r="N302" s="34">
        <f t="shared" si="94"/>
        <v>0</v>
      </c>
      <c r="O302" s="34">
        <f t="shared" si="95"/>
        <v>0</v>
      </c>
      <c r="Q302" s="88">
        <f t="shared" si="101"/>
        <v>48272</v>
      </c>
      <c r="R302" s="19"/>
      <c r="S302" s="20">
        <f t="shared" si="102"/>
        <v>751953.98657320952</v>
      </c>
      <c r="T302" s="21">
        <f t="shared" si="111"/>
        <v>5.208333333333333E-3</v>
      </c>
      <c r="U302" s="22">
        <f t="shared" si="103"/>
        <v>3916.4270134021326</v>
      </c>
      <c r="V302" s="22">
        <f t="shared" si="104"/>
        <v>755870.41358661163</v>
      </c>
      <c r="W302" s="22"/>
      <c r="X302" s="22">
        <f t="shared" si="105"/>
        <v>0</v>
      </c>
      <c r="Y302" s="23">
        <f t="shared" si="106"/>
        <v>0</v>
      </c>
      <c r="Z302" s="54"/>
      <c r="AA302" s="34">
        <f t="shared" si="107"/>
        <v>3916.4270134021326</v>
      </c>
      <c r="AB302" s="34">
        <f t="shared" si="108"/>
        <v>-3916.4270134021326</v>
      </c>
      <c r="AD302" s="34">
        <f t="shared" si="109"/>
        <v>0</v>
      </c>
      <c r="AE302" s="34">
        <f t="shared" si="110"/>
        <v>0</v>
      </c>
    </row>
    <row r="303" spans="1:31" x14ac:dyDescent="0.25">
      <c r="A303" s="88">
        <f t="shared" si="114"/>
        <v>46446</v>
      </c>
      <c r="B303" s="19"/>
      <c r="C303" s="22">
        <f t="shared" si="115"/>
        <v>344723.28083305486</v>
      </c>
      <c r="D303" s="21">
        <f t="shared" si="100"/>
        <v>5.208333333333333E-3</v>
      </c>
      <c r="E303" s="22">
        <f t="shared" si="116"/>
        <v>1795.4337543388274</v>
      </c>
      <c r="F303" s="22">
        <f t="shared" si="117"/>
        <v>346518.71458739368</v>
      </c>
      <c r="G303" s="22"/>
      <c r="H303" s="22">
        <f t="shared" si="112"/>
        <v>0</v>
      </c>
      <c r="I303" s="23">
        <f t="shared" si="113"/>
        <v>0</v>
      </c>
      <c r="K303" s="34">
        <f t="shared" si="92"/>
        <v>1795.4337543388274</v>
      </c>
      <c r="L303" s="34">
        <f t="shared" si="93"/>
        <v>-1795.4337543388274</v>
      </c>
      <c r="N303" s="34">
        <f t="shared" si="94"/>
        <v>0</v>
      </c>
      <c r="O303" s="34">
        <f t="shared" si="95"/>
        <v>0</v>
      </c>
      <c r="Q303" s="88">
        <f t="shared" si="101"/>
        <v>48301</v>
      </c>
      <c r="R303" s="19"/>
      <c r="S303" s="20">
        <f t="shared" si="102"/>
        <v>755870.41358661163</v>
      </c>
      <c r="T303" s="21">
        <f t="shared" si="111"/>
        <v>5.208333333333333E-3</v>
      </c>
      <c r="U303" s="22">
        <f t="shared" si="103"/>
        <v>3936.8250707636021</v>
      </c>
      <c r="V303" s="22">
        <f t="shared" si="104"/>
        <v>759807.23865737522</v>
      </c>
      <c r="W303" s="22"/>
      <c r="X303" s="22">
        <f t="shared" si="105"/>
        <v>0</v>
      </c>
      <c r="Y303" s="23">
        <f t="shared" si="106"/>
        <v>0</v>
      </c>
      <c r="Z303" s="54"/>
      <c r="AA303" s="34">
        <f t="shared" si="107"/>
        <v>3936.8250707636021</v>
      </c>
      <c r="AB303" s="34">
        <f t="shared" si="108"/>
        <v>-3936.8250707636021</v>
      </c>
      <c r="AD303" s="34">
        <f t="shared" si="109"/>
        <v>0</v>
      </c>
      <c r="AE303" s="34">
        <f t="shared" si="110"/>
        <v>0</v>
      </c>
    </row>
    <row r="304" spans="1:31" x14ac:dyDescent="0.25">
      <c r="A304" s="88">
        <f t="shared" si="114"/>
        <v>46474</v>
      </c>
      <c r="B304" s="19"/>
      <c r="C304" s="22">
        <f t="shared" si="115"/>
        <v>346518.71458739368</v>
      </c>
      <c r="D304" s="21">
        <f t="shared" si="100"/>
        <v>5.208333333333333E-3</v>
      </c>
      <c r="E304" s="22">
        <f t="shared" si="116"/>
        <v>1804.7849718093421</v>
      </c>
      <c r="F304" s="22">
        <f t="shared" si="117"/>
        <v>348323.49955920305</v>
      </c>
      <c r="G304" s="22"/>
      <c r="H304" s="22">
        <f t="shared" si="112"/>
        <v>0</v>
      </c>
      <c r="I304" s="23">
        <f t="shared" si="113"/>
        <v>0</v>
      </c>
      <c r="K304" s="34">
        <f t="shared" ref="K304:K367" si="118">E304</f>
        <v>1804.7849718093421</v>
      </c>
      <c r="L304" s="34">
        <f t="shared" ref="L304:L367" si="119">-K304</f>
        <v>-1804.7849718093421</v>
      </c>
      <c r="N304" s="34">
        <f t="shared" ref="N304:N367" si="120">-H304</f>
        <v>0</v>
      </c>
      <c r="O304" s="34">
        <f t="shared" ref="O304:O367" si="121">-N304</f>
        <v>0</v>
      </c>
      <c r="Q304" s="88">
        <f t="shared" si="101"/>
        <v>48332</v>
      </c>
      <c r="R304" s="19"/>
      <c r="S304" s="20">
        <f t="shared" si="102"/>
        <v>759807.23865737522</v>
      </c>
      <c r="T304" s="21">
        <f t="shared" si="111"/>
        <v>5.208333333333333E-3</v>
      </c>
      <c r="U304" s="22">
        <f t="shared" si="103"/>
        <v>3957.3293680071624</v>
      </c>
      <c r="V304" s="22">
        <f t="shared" si="104"/>
        <v>763764.56802538235</v>
      </c>
      <c r="W304" s="22"/>
      <c r="X304" s="22">
        <f t="shared" si="105"/>
        <v>0</v>
      </c>
      <c r="Y304" s="23">
        <f t="shared" si="106"/>
        <v>0</v>
      </c>
      <c r="Z304" s="54"/>
      <c r="AA304" s="34">
        <f t="shared" si="107"/>
        <v>3957.3293680071624</v>
      </c>
      <c r="AB304" s="34">
        <f t="shared" si="108"/>
        <v>-3957.3293680071624</v>
      </c>
      <c r="AD304" s="34">
        <f t="shared" si="109"/>
        <v>0</v>
      </c>
      <c r="AE304" s="34">
        <f t="shared" si="110"/>
        <v>0</v>
      </c>
    </row>
    <row r="305" spans="1:31" x14ac:dyDescent="0.25">
      <c r="A305" s="88">
        <f t="shared" si="114"/>
        <v>46505</v>
      </c>
      <c r="B305" s="19"/>
      <c r="C305" s="22">
        <f t="shared" si="115"/>
        <v>348323.49955920305</v>
      </c>
      <c r="D305" s="21">
        <f t="shared" si="100"/>
        <v>5.208333333333333E-3</v>
      </c>
      <c r="E305" s="22">
        <f t="shared" si="116"/>
        <v>1814.1848935375158</v>
      </c>
      <c r="F305" s="22">
        <f t="shared" si="117"/>
        <v>350137.68445274053</v>
      </c>
      <c r="G305" s="22"/>
      <c r="H305" s="22">
        <f t="shared" si="112"/>
        <v>0</v>
      </c>
      <c r="I305" s="23">
        <f t="shared" si="113"/>
        <v>0</v>
      </c>
      <c r="K305" s="34">
        <f t="shared" si="118"/>
        <v>1814.1848935375158</v>
      </c>
      <c r="L305" s="34">
        <f t="shared" si="119"/>
        <v>-1814.1848935375158</v>
      </c>
      <c r="N305" s="34">
        <f t="shared" si="120"/>
        <v>0</v>
      </c>
      <c r="O305" s="34">
        <f t="shared" si="121"/>
        <v>0</v>
      </c>
      <c r="Q305" s="88">
        <f t="shared" si="101"/>
        <v>48362</v>
      </c>
      <c r="R305" s="19"/>
      <c r="S305" s="20">
        <f t="shared" si="102"/>
        <v>763764.56802538235</v>
      </c>
      <c r="T305" s="21">
        <f t="shared" si="111"/>
        <v>5.208333333333333E-3</v>
      </c>
      <c r="U305" s="22">
        <f t="shared" si="103"/>
        <v>3977.9404584655331</v>
      </c>
      <c r="V305" s="22">
        <f t="shared" si="104"/>
        <v>767742.50848384784</v>
      </c>
      <c r="W305" s="22"/>
      <c r="X305" s="22">
        <f t="shared" si="105"/>
        <v>0</v>
      </c>
      <c r="Y305" s="23">
        <f t="shared" si="106"/>
        <v>0</v>
      </c>
      <c r="Z305" s="54"/>
      <c r="AA305" s="34">
        <f t="shared" si="107"/>
        <v>3977.9404584655331</v>
      </c>
      <c r="AB305" s="34">
        <f t="shared" si="108"/>
        <v>-3977.9404584655331</v>
      </c>
      <c r="AD305" s="34">
        <f t="shared" si="109"/>
        <v>0</v>
      </c>
      <c r="AE305" s="34">
        <f t="shared" si="110"/>
        <v>0</v>
      </c>
    </row>
    <row r="306" spans="1:31" x14ac:dyDescent="0.25">
      <c r="A306" s="88">
        <f t="shared" si="114"/>
        <v>46535</v>
      </c>
      <c r="B306" s="19"/>
      <c r="C306" s="22">
        <f t="shared" si="115"/>
        <v>350137.68445274053</v>
      </c>
      <c r="D306" s="21">
        <f t="shared" si="100"/>
        <v>5.208333333333333E-3</v>
      </c>
      <c r="E306" s="22">
        <f t="shared" si="116"/>
        <v>1823.6337731913568</v>
      </c>
      <c r="F306" s="22">
        <f t="shared" si="117"/>
        <v>351961.3182259319</v>
      </c>
      <c r="G306" s="22"/>
      <c r="H306" s="22">
        <f t="shared" si="112"/>
        <v>0</v>
      </c>
      <c r="I306" s="23">
        <f t="shared" si="113"/>
        <v>0</v>
      </c>
      <c r="K306" s="34">
        <f t="shared" si="118"/>
        <v>1823.6337731913568</v>
      </c>
      <c r="L306" s="34">
        <f t="shared" si="119"/>
        <v>-1823.6337731913568</v>
      </c>
      <c r="N306" s="34">
        <f t="shared" si="120"/>
        <v>0</v>
      </c>
      <c r="O306" s="34">
        <f t="shared" si="121"/>
        <v>0</v>
      </c>
      <c r="Q306" s="88">
        <f t="shared" si="101"/>
        <v>48393</v>
      </c>
      <c r="R306" s="19"/>
      <c r="S306" s="20">
        <f t="shared" si="102"/>
        <v>767742.50848384784</v>
      </c>
      <c r="T306" s="21">
        <f t="shared" si="111"/>
        <v>5.208333333333333E-3</v>
      </c>
      <c r="U306" s="22">
        <f t="shared" si="103"/>
        <v>3998.6588983533738</v>
      </c>
      <c r="V306" s="22">
        <f t="shared" si="104"/>
        <v>771741.16738220118</v>
      </c>
      <c r="W306" s="22"/>
      <c r="X306" s="22">
        <f t="shared" si="105"/>
        <v>0</v>
      </c>
      <c r="Y306" s="23">
        <f t="shared" si="106"/>
        <v>0</v>
      </c>
      <c r="Z306" s="54"/>
      <c r="AA306" s="34">
        <f t="shared" si="107"/>
        <v>3998.6588983533738</v>
      </c>
      <c r="AB306" s="34">
        <f t="shared" si="108"/>
        <v>-3998.6588983533738</v>
      </c>
      <c r="AD306" s="34">
        <f t="shared" si="109"/>
        <v>0</v>
      </c>
      <c r="AE306" s="34">
        <f t="shared" si="110"/>
        <v>0</v>
      </c>
    </row>
    <row r="307" spans="1:31" x14ac:dyDescent="0.25">
      <c r="A307" s="88">
        <f t="shared" si="114"/>
        <v>46566</v>
      </c>
      <c r="B307" s="19"/>
      <c r="C307" s="22">
        <f t="shared" si="115"/>
        <v>351961.3182259319</v>
      </c>
      <c r="D307" s="21">
        <f t="shared" ref="D307:D370" si="122">$C$12/12</f>
        <v>5.208333333333333E-3</v>
      </c>
      <c r="E307" s="22">
        <f t="shared" si="116"/>
        <v>1833.1318657600618</v>
      </c>
      <c r="F307" s="22">
        <f t="shared" si="117"/>
        <v>353794.45009169198</v>
      </c>
      <c r="G307" s="22"/>
      <c r="H307" s="22">
        <f t="shared" si="112"/>
        <v>0</v>
      </c>
      <c r="I307" s="23">
        <f t="shared" si="113"/>
        <v>0</v>
      </c>
      <c r="K307" s="34">
        <f t="shared" si="118"/>
        <v>1833.1318657600618</v>
      </c>
      <c r="L307" s="34">
        <f t="shared" si="119"/>
        <v>-1833.1318657600618</v>
      </c>
      <c r="N307" s="34">
        <f t="shared" si="120"/>
        <v>0</v>
      </c>
      <c r="O307" s="34">
        <f t="shared" si="121"/>
        <v>0</v>
      </c>
      <c r="Q307" s="88">
        <f t="shared" si="101"/>
        <v>48423</v>
      </c>
      <c r="R307" s="19"/>
      <c r="S307" s="20">
        <f t="shared" si="102"/>
        <v>771741.16738220118</v>
      </c>
      <c r="T307" s="21">
        <f t="shared" si="111"/>
        <v>5.208333333333333E-3</v>
      </c>
      <c r="U307" s="22">
        <f t="shared" si="103"/>
        <v>4019.4852467822975</v>
      </c>
      <c r="V307" s="22">
        <f t="shared" si="104"/>
        <v>775760.65262898349</v>
      </c>
      <c r="W307" s="22"/>
      <c r="X307" s="22">
        <f t="shared" si="105"/>
        <v>0</v>
      </c>
      <c r="Y307" s="23">
        <f t="shared" si="106"/>
        <v>0</v>
      </c>
      <c r="Z307" s="54"/>
      <c r="AA307" s="34">
        <f t="shared" si="107"/>
        <v>4019.4852467822975</v>
      </c>
      <c r="AB307" s="34">
        <f t="shared" si="108"/>
        <v>-4019.4852467822975</v>
      </c>
      <c r="AD307" s="34">
        <f t="shared" si="109"/>
        <v>0</v>
      </c>
      <c r="AE307" s="34">
        <f t="shared" si="110"/>
        <v>0</v>
      </c>
    </row>
    <row r="308" spans="1:31" x14ac:dyDescent="0.25">
      <c r="A308" s="88">
        <f t="shared" si="114"/>
        <v>46596</v>
      </c>
      <c r="B308" s="19"/>
      <c r="C308" s="22">
        <f t="shared" si="115"/>
        <v>353794.45009169198</v>
      </c>
      <c r="D308" s="21">
        <f t="shared" si="122"/>
        <v>5.208333333333333E-3</v>
      </c>
      <c r="E308" s="22">
        <f t="shared" si="116"/>
        <v>1842.6794275608956</v>
      </c>
      <c r="F308" s="22">
        <f t="shared" si="117"/>
        <v>355637.12951925286</v>
      </c>
      <c r="G308" s="22"/>
      <c r="H308" s="22">
        <f t="shared" si="112"/>
        <v>0</v>
      </c>
      <c r="I308" s="23">
        <f t="shared" si="113"/>
        <v>0</v>
      </c>
      <c r="K308" s="34">
        <f t="shared" si="118"/>
        <v>1842.6794275608956</v>
      </c>
      <c r="L308" s="34">
        <f t="shared" si="119"/>
        <v>-1842.6794275608956</v>
      </c>
      <c r="N308" s="34">
        <f t="shared" si="120"/>
        <v>0</v>
      </c>
      <c r="O308" s="34">
        <f t="shared" si="121"/>
        <v>0</v>
      </c>
      <c r="Q308" s="88">
        <f t="shared" si="101"/>
        <v>48454</v>
      </c>
      <c r="R308" s="19"/>
      <c r="S308" s="20">
        <f t="shared" si="102"/>
        <v>775760.65262898349</v>
      </c>
      <c r="T308" s="21">
        <f t="shared" si="111"/>
        <v>5.208333333333333E-3</v>
      </c>
      <c r="U308" s="22">
        <f t="shared" si="103"/>
        <v>4040.4200657759557</v>
      </c>
      <c r="V308" s="22">
        <f t="shared" si="104"/>
        <v>779801.07269475947</v>
      </c>
      <c r="W308" s="22"/>
      <c r="X308" s="22">
        <f t="shared" si="105"/>
        <v>0</v>
      </c>
      <c r="Y308" s="23">
        <f t="shared" si="106"/>
        <v>0</v>
      </c>
      <c r="Z308" s="54"/>
      <c r="AA308" s="34">
        <f t="shared" si="107"/>
        <v>4040.4200657759557</v>
      </c>
      <c r="AB308" s="34">
        <f t="shared" si="108"/>
        <v>-4040.4200657759557</v>
      </c>
      <c r="AD308" s="34">
        <f t="shared" si="109"/>
        <v>0</v>
      </c>
      <c r="AE308" s="34">
        <f t="shared" si="110"/>
        <v>0</v>
      </c>
    </row>
    <row r="309" spans="1:31" x14ac:dyDescent="0.25">
      <c r="A309" s="88">
        <f t="shared" si="114"/>
        <v>46627</v>
      </c>
      <c r="B309" s="19"/>
      <c r="C309" s="22">
        <f t="shared" si="115"/>
        <v>355637.12951925286</v>
      </c>
      <c r="D309" s="21">
        <f t="shared" si="122"/>
        <v>5.208333333333333E-3</v>
      </c>
      <c r="E309" s="22">
        <f t="shared" si="116"/>
        <v>1852.2767162461087</v>
      </c>
      <c r="F309" s="22">
        <f t="shared" si="117"/>
        <v>357489.40623549896</v>
      </c>
      <c r="G309" s="22"/>
      <c r="H309" s="22">
        <f t="shared" si="112"/>
        <v>0</v>
      </c>
      <c r="I309" s="23">
        <f t="shared" si="113"/>
        <v>0</v>
      </c>
      <c r="K309" s="34">
        <f t="shared" si="118"/>
        <v>1852.2767162461087</v>
      </c>
      <c r="L309" s="34">
        <f t="shared" si="119"/>
        <v>-1852.2767162461087</v>
      </c>
      <c r="N309" s="34">
        <f t="shared" si="120"/>
        <v>0</v>
      </c>
      <c r="O309" s="34">
        <f t="shared" si="121"/>
        <v>0</v>
      </c>
      <c r="Q309" s="88">
        <f t="shared" si="101"/>
        <v>48485</v>
      </c>
      <c r="R309" s="19"/>
      <c r="S309" s="20">
        <f t="shared" si="102"/>
        <v>779801.07269475947</v>
      </c>
      <c r="T309" s="21">
        <f t="shared" si="111"/>
        <v>5.208333333333333E-3</v>
      </c>
      <c r="U309" s="22">
        <f t="shared" si="103"/>
        <v>4061.4639202852054</v>
      </c>
      <c r="V309" s="22">
        <f t="shared" si="104"/>
        <v>783862.53661504469</v>
      </c>
      <c r="W309" s="22"/>
      <c r="X309" s="22">
        <f t="shared" si="105"/>
        <v>0</v>
      </c>
      <c r="Y309" s="23">
        <f t="shared" si="106"/>
        <v>0</v>
      </c>
      <c r="Z309" s="54"/>
      <c r="AA309" s="34">
        <f t="shared" si="107"/>
        <v>4061.4639202852054</v>
      </c>
      <c r="AB309" s="34">
        <f t="shared" si="108"/>
        <v>-4061.4639202852054</v>
      </c>
      <c r="AD309" s="34">
        <f t="shared" si="109"/>
        <v>0</v>
      </c>
      <c r="AE309" s="34">
        <f t="shared" si="110"/>
        <v>0</v>
      </c>
    </row>
    <row r="310" spans="1:31" x14ac:dyDescent="0.25">
      <c r="A310" s="88">
        <f t="shared" si="114"/>
        <v>46658</v>
      </c>
      <c r="B310" s="19"/>
      <c r="C310" s="22">
        <f t="shared" si="115"/>
        <v>357489.40623549896</v>
      </c>
      <c r="D310" s="21">
        <f t="shared" si="122"/>
        <v>5.208333333333333E-3</v>
      </c>
      <c r="E310" s="22">
        <f t="shared" si="116"/>
        <v>1861.9239908098903</v>
      </c>
      <c r="F310" s="22">
        <f t="shared" si="117"/>
        <v>359351.33022630884</v>
      </c>
      <c r="G310" s="22"/>
      <c r="H310" s="22">
        <f t="shared" si="112"/>
        <v>0</v>
      </c>
      <c r="I310" s="23">
        <f t="shared" si="113"/>
        <v>0</v>
      </c>
      <c r="K310" s="34">
        <f t="shared" si="118"/>
        <v>1861.9239908098903</v>
      </c>
      <c r="L310" s="34">
        <f t="shared" si="119"/>
        <v>-1861.9239908098903</v>
      </c>
      <c r="N310" s="34">
        <f t="shared" si="120"/>
        <v>0</v>
      </c>
      <c r="O310" s="34">
        <f t="shared" si="121"/>
        <v>0</v>
      </c>
      <c r="Q310" s="88">
        <f t="shared" si="101"/>
        <v>48515</v>
      </c>
      <c r="R310" s="19"/>
      <c r="S310" s="20">
        <f t="shared" si="102"/>
        <v>783862.53661504469</v>
      </c>
      <c r="T310" s="21">
        <f t="shared" si="111"/>
        <v>5.208333333333333E-3</v>
      </c>
      <c r="U310" s="22">
        <f t="shared" si="103"/>
        <v>4082.6173782033575</v>
      </c>
      <c r="V310" s="22">
        <f t="shared" si="104"/>
        <v>787945.15399324801</v>
      </c>
      <c r="W310" s="22"/>
      <c r="X310" s="22">
        <f t="shared" si="105"/>
        <v>0</v>
      </c>
      <c r="Y310" s="23">
        <f t="shared" si="106"/>
        <v>0</v>
      </c>
      <c r="Z310" s="54"/>
      <c r="AA310" s="34">
        <f t="shared" si="107"/>
        <v>4082.6173782033575</v>
      </c>
      <c r="AB310" s="34">
        <f t="shared" si="108"/>
        <v>-4082.6173782033575</v>
      </c>
      <c r="AD310" s="34">
        <f t="shared" si="109"/>
        <v>0</v>
      </c>
      <c r="AE310" s="34">
        <f t="shared" si="110"/>
        <v>0</v>
      </c>
    </row>
    <row r="311" spans="1:31" x14ac:dyDescent="0.25">
      <c r="A311" s="88">
        <f t="shared" si="114"/>
        <v>46688</v>
      </c>
      <c r="B311" s="19"/>
      <c r="C311" s="22">
        <f t="shared" si="115"/>
        <v>359351.33022630884</v>
      </c>
      <c r="D311" s="21">
        <f t="shared" si="122"/>
        <v>5.208333333333333E-3</v>
      </c>
      <c r="E311" s="22">
        <f t="shared" si="116"/>
        <v>1871.6215115953585</v>
      </c>
      <c r="F311" s="22">
        <f t="shared" si="117"/>
        <v>361222.95173790422</v>
      </c>
      <c r="G311" s="22"/>
      <c r="H311" s="22">
        <f t="shared" si="112"/>
        <v>0</v>
      </c>
      <c r="I311" s="23">
        <f t="shared" si="113"/>
        <v>0</v>
      </c>
      <c r="K311" s="34">
        <f t="shared" si="118"/>
        <v>1871.6215115953585</v>
      </c>
      <c r="L311" s="34">
        <f t="shared" si="119"/>
        <v>-1871.6215115953585</v>
      </c>
      <c r="N311" s="34">
        <f t="shared" si="120"/>
        <v>0</v>
      </c>
      <c r="O311" s="34">
        <f t="shared" si="121"/>
        <v>0</v>
      </c>
      <c r="Q311" s="88">
        <f t="shared" si="101"/>
        <v>48546</v>
      </c>
      <c r="R311" s="19"/>
      <c r="S311" s="20">
        <f t="shared" si="102"/>
        <v>787945.15399324801</v>
      </c>
      <c r="T311" s="21">
        <f t="shared" si="111"/>
        <v>5.208333333333333E-3</v>
      </c>
      <c r="U311" s="22">
        <f t="shared" si="103"/>
        <v>4103.8810103814994</v>
      </c>
      <c r="V311" s="22">
        <f t="shared" si="104"/>
        <v>792049.03500362951</v>
      </c>
      <c r="W311" s="22"/>
      <c r="X311" s="22">
        <f t="shared" si="105"/>
        <v>0</v>
      </c>
      <c r="Y311" s="23">
        <f t="shared" si="106"/>
        <v>0</v>
      </c>
      <c r="Z311" s="54"/>
      <c r="AA311" s="34">
        <f t="shared" si="107"/>
        <v>4103.8810103814994</v>
      </c>
      <c r="AB311" s="34">
        <f t="shared" si="108"/>
        <v>-4103.8810103814994</v>
      </c>
      <c r="AD311" s="34">
        <f t="shared" si="109"/>
        <v>0</v>
      </c>
      <c r="AE311" s="34">
        <f t="shared" si="110"/>
        <v>0</v>
      </c>
    </row>
    <row r="312" spans="1:31" x14ac:dyDescent="0.25">
      <c r="A312" s="88">
        <f t="shared" si="114"/>
        <v>46719</v>
      </c>
      <c r="B312" s="19"/>
      <c r="C312" s="22">
        <f t="shared" si="115"/>
        <v>361222.95173790422</v>
      </c>
      <c r="D312" s="21">
        <f t="shared" si="122"/>
        <v>5.208333333333333E-3</v>
      </c>
      <c r="E312" s="22">
        <f t="shared" si="116"/>
        <v>1881.3695403015845</v>
      </c>
      <c r="F312" s="22">
        <f t="shared" si="117"/>
        <v>363104.32127820578</v>
      </c>
      <c r="G312" s="22"/>
      <c r="H312" s="22">
        <f t="shared" si="112"/>
        <v>0</v>
      </c>
      <c r="I312" s="23">
        <f t="shared" si="113"/>
        <v>0</v>
      </c>
      <c r="K312" s="34">
        <f t="shared" si="118"/>
        <v>1881.3695403015845</v>
      </c>
      <c r="L312" s="34">
        <f t="shared" si="119"/>
        <v>-1881.3695403015845</v>
      </c>
      <c r="N312" s="34">
        <f t="shared" si="120"/>
        <v>0</v>
      </c>
      <c r="O312" s="34">
        <f t="shared" si="121"/>
        <v>0</v>
      </c>
      <c r="Q312" s="88">
        <f t="shared" si="101"/>
        <v>48576</v>
      </c>
      <c r="R312" s="19"/>
      <c r="S312" s="20">
        <f t="shared" si="102"/>
        <v>792049.03500362951</v>
      </c>
      <c r="T312" s="21">
        <f t="shared" si="111"/>
        <v>5.208333333333333E-3</v>
      </c>
      <c r="U312" s="22">
        <f t="shared" si="103"/>
        <v>4125.2553906439034</v>
      </c>
      <c r="V312" s="22">
        <f t="shared" si="104"/>
        <v>796174.29039427347</v>
      </c>
      <c r="W312" s="22"/>
      <c r="X312" s="22">
        <f t="shared" si="105"/>
        <v>0</v>
      </c>
      <c r="Y312" s="23">
        <f t="shared" si="106"/>
        <v>0</v>
      </c>
      <c r="Z312" s="54"/>
      <c r="AA312" s="34">
        <f t="shared" si="107"/>
        <v>4125.2553906439034</v>
      </c>
      <c r="AB312" s="34">
        <f t="shared" si="108"/>
        <v>-4125.2553906439034</v>
      </c>
      <c r="AD312" s="34">
        <f t="shared" si="109"/>
        <v>0</v>
      </c>
      <c r="AE312" s="34">
        <f t="shared" si="110"/>
        <v>0</v>
      </c>
    </row>
    <row r="313" spans="1:31" x14ac:dyDescent="0.25">
      <c r="A313" s="88">
        <f t="shared" ref="A313:A357" si="123">EDATE(A312,1)</f>
        <v>46749</v>
      </c>
      <c r="B313" s="19"/>
      <c r="C313" s="22">
        <f t="shared" ref="C313:C357" si="124">F312</f>
        <v>363104.32127820578</v>
      </c>
      <c r="D313" s="21">
        <f t="shared" si="122"/>
        <v>5.208333333333333E-3</v>
      </c>
      <c r="E313" s="22">
        <f t="shared" ref="E313:E357" si="125">C313*D313</f>
        <v>1891.1683399906551</v>
      </c>
      <c r="F313" s="22">
        <f t="shared" ref="F313:F357" si="126">E313+C313</f>
        <v>364995.48961819644</v>
      </c>
      <c r="G313" s="22"/>
      <c r="H313" s="22">
        <f t="shared" si="112"/>
        <v>0</v>
      </c>
      <c r="I313" s="23">
        <f t="shared" si="113"/>
        <v>0</v>
      </c>
      <c r="K313" s="34">
        <f t="shared" si="118"/>
        <v>1891.1683399906551</v>
      </c>
      <c r="L313" s="34">
        <f t="shared" si="119"/>
        <v>-1891.1683399906551</v>
      </c>
      <c r="N313" s="34">
        <f t="shared" si="120"/>
        <v>0</v>
      </c>
      <c r="O313" s="34">
        <f t="shared" si="121"/>
        <v>0</v>
      </c>
      <c r="Q313" s="88">
        <f t="shared" si="101"/>
        <v>48607</v>
      </c>
      <c r="R313" s="19"/>
      <c r="S313" s="20">
        <f t="shared" si="102"/>
        <v>796174.29039427347</v>
      </c>
      <c r="T313" s="21">
        <f t="shared" si="111"/>
        <v>5.208333333333333E-3</v>
      </c>
      <c r="U313" s="22">
        <f t="shared" si="103"/>
        <v>4146.7410958035071</v>
      </c>
      <c r="V313" s="22">
        <f t="shared" si="104"/>
        <v>800321.03149007703</v>
      </c>
      <c r="W313" s="22"/>
      <c r="X313" s="22">
        <f t="shared" si="105"/>
        <v>0</v>
      </c>
      <c r="Y313" s="23">
        <f t="shared" si="106"/>
        <v>0</v>
      </c>
      <c r="Z313" s="54"/>
      <c r="AA313" s="34">
        <f t="shared" si="107"/>
        <v>4146.7410958035071</v>
      </c>
      <c r="AB313" s="34">
        <f t="shared" si="108"/>
        <v>-4146.7410958035071</v>
      </c>
      <c r="AD313" s="34">
        <f t="shared" si="109"/>
        <v>0</v>
      </c>
      <c r="AE313" s="34">
        <f t="shared" si="110"/>
        <v>0</v>
      </c>
    </row>
    <row r="314" spans="1:31" x14ac:dyDescent="0.25">
      <c r="A314" s="88">
        <f t="shared" si="123"/>
        <v>46780</v>
      </c>
      <c r="B314" s="19"/>
      <c r="C314" s="22">
        <f t="shared" si="124"/>
        <v>364995.48961819644</v>
      </c>
      <c r="D314" s="21">
        <f t="shared" si="122"/>
        <v>5.208333333333333E-3</v>
      </c>
      <c r="E314" s="22">
        <f t="shared" si="125"/>
        <v>1901.0181750947731</v>
      </c>
      <c r="F314" s="22">
        <f t="shared" si="126"/>
        <v>366896.50779329124</v>
      </c>
      <c r="G314" s="22"/>
      <c r="H314" s="22">
        <f t="shared" si="112"/>
        <v>0</v>
      </c>
      <c r="I314" s="23">
        <f t="shared" si="113"/>
        <v>0</v>
      </c>
      <c r="K314" s="34">
        <f t="shared" si="118"/>
        <v>1901.0181750947731</v>
      </c>
      <c r="L314" s="34">
        <f t="shared" si="119"/>
        <v>-1901.0181750947731</v>
      </c>
      <c r="N314" s="34">
        <f t="shared" si="120"/>
        <v>0</v>
      </c>
      <c r="O314" s="34">
        <f t="shared" si="121"/>
        <v>0</v>
      </c>
      <c r="Q314" s="88">
        <f t="shared" si="101"/>
        <v>48638</v>
      </c>
      <c r="R314" s="19"/>
      <c r="S314" s="20">
        <f t="shared" si="102"/>
        <v>800321.03149007703</v>
      </c>
      <c r="T314" s="21">
        <f t="shared" si="111"/>
        <v>5.208333333333333E-3</v>
      </c>
      <c r="U314" s="22">
        <f t="shared" si="103"/>
        <v>4168.3387056774845</v>
      </c>
      <c r="V314" s="22">
        <f t="shared" si="104"/>
        <v>804489.37019575457</v>
      </c>
      <c r="W314" s="22"/>
      <c r="X314" s="22">
        <f t="shared" si="105"/>
        <v>0</v>
      </c>
      <c r="Y314" s="23">
        <f t="shared" si="106"/>
        <v>0</v>
      </c>
      <c r="Z314" s="54"/>
      <c r="AA314" s="34">
        <f t="shared" si="107"/>
        <v>4168.3387056774845</v>
      </c>
      <c r="AB314" s="34">
        <f t="shared" si="108"/>
        <v>-4168.3387056774845</v>
      </c>
      <c r="AD314" s="34">
        <f t="shared" si="109"/>
        <v>0</v>
      </c>
      <c r="AE314" s="34">
        <f t="shared" si="110"/>
        <v>0</v>
      </c>
    </row>
    <row r="315" spans="1:31" x14ac:dyDescent="0.25">
      <c r="A315" s="88">
        <f t="shared" si="123"/>
        <v>46811</v>
      </c>
      <c r="B315" s="19"/>
      <c r="C315" s="22">
        <f t="shared" si="124"/>
        <v>366896.50779329124</v>
      </c>
      <c r="D315" s="21">
        <f t="shared" si="122"/>
        <v>5.208333333333333E-3</v>
      </c>
      <c r="E315" s="22">
        <f t="shared" si="125"/>
        <v>1910.9193114233917</v>
      </c>
      <c r="F315" s="22">
        <f t="shared" si="126"/>
        <v>368807.42710471462</v>
      </c>
      <c r="G315" s="22"/>
      <c r="H315" s="22">
        <f t="shared" si="112"/>
        <v>0</v>
      </c>
      <c r="I315" s="23">
        <f t="shared" si="113"/>
        <v>0</v>
      </c>
      <c r="K315" s="34">
        <f t="shared" si="118"/>
        <v>1910.9193114233917</v>
      </c>
      <c r="L315" s="34">
        <f t="shared" si="119"/>
        <v>-1910.9193114233917</v>
      </c>
      <c r="N315" s="34">
        <f t="shared" si="120"/>
        <v>0</v>
      </c>
      <c r="O315" s="34">
        <f t="shared" si="121"/>
        <v>0</v>
      </c>
      <c r="Q315" s="88">
        <f t="shared" si="101"/>
        <v>48666</v>
      </c>
      <c r="R315" s="19"/>
      <c r="S315" s="20">
        <f t="shared" si="102"/>
        <v>804489.37019575457</v>
      </c>
      <c r="T315" s="21">
        <f t="shared" si="111"/>
        <v>5.208333333333333E-3</v>
      </c>
      <c r="U315" s="22">
        <f t="shared" si="103"/>
        <v>4190.0488031028881</v>
      </c>
      <c r="V315" s="22">
        <f t="shared" si="104"/>
        <v>808679.41899885749</v>
      </c>
      <c r="W315" s="22"/>
      <c r="X315" s="22">
        <f t="shared" si="105"/>
        <v>0</v>
      </c>
      <c r="Y315" s="23">
        <f t="shared" si="106"/>
        <v>0</v>
      </c>
      <c r="Z315" s="54"/>
      <c r="AA315" s="34">
        <f t="shared" si="107"/>
        <v>4190.0488031028881</v>
      </c>
      <c r="AB315" s="34">
        <f t="shared" si="108"/>
        <v>-4190.0488031028881</v>
      </c>
      <c r="AD315" s="34">
        <f t="shared" si="109"/>
        <v>0</v>
      </c>
      <c r="AE315" s="34">
        <f t="shared" si="110"/>
        <v>0</v>
      </c>
    </row>
    <row r="316" spans="1:31" x14ac:dyDescent="0.25">
      <c r="A316" s="88">
        <f t="shared" si="123"/>
        <v>46840</v>
      </c>
      <c r="B316" s="19"/>
      <c r="C316" s="22">
        <f t="shared" si="124"/>
        <v>368807.42710471462</v>
      </c>
      <c r="D316" s="21">
        <f t="shared" si="122"/>
        <v>5.208333333333333E-3</v>
      </c>
      <c r="E316" s="22">
        <f t="shared" si="125"/>
        <v>1920.8720161703886</v>
      </c>
      <c r="F316" s="22">
        <f t="shared" si="126"/>
        <v>370728.29912088503</v>
      </c>
      <c r="G316" s="22"/>
      <c r="H316" s="22">
        <f t="shared" si="112"/>
        <v>0</v>
      </c>
      <c r="I316" s="23">
        <f t="shared" si="113"/>
        <v>0</v>
      </c>
      <c r="K316" s="34">
        <f t="shared" si="118"/>
        <v>1920.8720161703886</v>
      </c>
      <c r="L316" s="34">
        <f t="shared" si="119"/>
        <v>-1920.8720161703886</v>
      </c>
      <c r="N316" s="34">
        <f t="shared" si="120"/>
        <v>0</v>
      </c>
      <c r="O316" s="34">
        <f t="shared" si="121"/>
        <v>0</v>
      </c>
      <c r="Q316" s="88">
        <f t="shared" si="101"/>
        <v>48697</v>
      </c>
      <c r="R316" s="19"/>
      <c r="S316" s="20">
        <f t="shared" si="102"/>
        <v>808679.41899885749</v>
      </c>
      <c r="T316" s="21">
        <f t="shared" si="111"/>
        <v>5.208333333333333E-3</v>
      </c>
      <c r="U316" s="22">
        <f t="shared" si="103"/>
        <v>4211.8719739523822</v>
      </c>
      <c r="V316" s="22">
        <f t="shared" si="104"/>
        <v>812891.29097280989</v>
      </c>
      <c r="W316" s="22"/>
      <c r="X316" s="22">
        <f t="shared" si="105"/>
        <v>0</v>
      </c>
      <c r="Y316" s="23">
        <f t="shared" si="106"/>
        <v>0</v>
      </c>
      <c r="Z316" s="54"/>
      <c r="AA316" s="34">
        <f t="shared" si="107"/>
        <v>4211.8719739523822</v>
      </c>
      <c r="AB316" s="34">
        <f t="shared" si="108"/>
        <v>-4211.8719739523822</v>
      </c>
      <c r="AD316" s="34">
        <f t="shared" si="109"/>
        <v>0</v>
      </c>
      <c r="AE316" s="34">
        <f t="shared" si="110"/>
        <v>0</v>
      </c>
    </row>
    <row r="317" spans="1:31" x14ac:dyDescent="0.25">
      <c r="A317" s="88">
        <f t="shared" si="123"/>
        <v>46871</v>
      </c>
      <c r="B317" s="19"/>
      <c r="C317" s="22">
        <f t="shared" si="124"/>
        <v>370728.29912088503</v>
      </c>
      <c r="D317" s="21">
        <f t="shared" si="122"/>
        <v>5.208333333333333E-3</v>
      </c>
      <c r="E317" s="22">
        <f t="shared" si="125"/>
        <v>1930.8765579212761</v>
      </c>
      <c r="F317" s="22">
        <f t="shared" si="126"/>
        <v>372659.17567880632</v>
      </c>
      <c r="G317" s="22"/>
      <c r="H317" s="22">
        <f t="shared" si="112"/>
        <v>0</v>
      </c>
      <c r="I317" s="23">
        <f t="shared" si="113"/>
        <v>0</v>
      </c>
      <c r="K317" s="34">
        <f t="shared" si="118"/>
        <v>1930.8765579212761</v>
      </c>
      <c r="L317" s="34">
        <f t="shared" si="119"/>
        <v>-1930.8765579212761</v>
      </c>
      <c r="N317" s="34">
        <f t="shared" si="120"/>
        <v>0</v>
      </c>
      <c r="O317" s="34">
        <f t="shared" si="121"/>
        <v>0</v>
      </c>
      <c r="Q317" s="88">
        <f t="shared" si="101"/>
        <v>48727</v>
      </c>
      <c r="R317" s="19"/>
      <c r="S317" s="20">
        <f t="shared" si="102"/>
        <v>812891.29097280989</v>
      </c>
      <c r="T317" s="21">
        <f t="shared" si="111"/>
        <v>5.208333333333333E-3</v>
      </c>
      <c r="U317" s="22">
        <f t="shared" si="103"/>
        <v>4233.8088071500515</v>
      </c>
      <c r="V317" s="22">
        <f t="shared" si="104"/>
        <v>817125.09977995988</v>
      </c>
      <c r="W317" s="22"/>
      <c r="X317" s="22">
        <f t="shared" si="105"/>
        <v>0</v>
      </c>
      <c r="Y317" s="23">
        <f t="shared" si="106"/>
        <v>0</v>
      </c>
      <c r="Z317" s="54"/>
      <c r="AA317" s="34">
        <f t="shared" si="107"/>
        <v>4233.8088071500515</v>
      </c>
      <c r="AB317" s="34">
        <f t="shared" si="108"/>
        <v>-4233.8088071500515</v>
      </c>
      <c r="AD317" s="34">
        <f t="shared" si="109"/>
        <v>0</v>
      </c>
      <c r="AE317" s="34">
        <f t="shared" si="110"/>
        <v>0</v>
      </c>
    </row>
    <row r="318" spans="1:31" x14ac:dyDescent="0.25">
      <c r="A318" s="88">
        <f t="shared" si="123"/>
        <v>46901</v>
      </c>
      <c r="B318" s="19"/>
      <c r="C318" s="22">
        <f t="shared" si="124"/>
        <v>372659.17567880632</v>
      </c>
      <c r="D318" s="21">
        <f t="shared" si="122"/>
        <v>5.208333333333333E-3</v>
      </c>
      <c r="E318" s="22">
        <f t="shared" si="125"/>
        <v>1940.9332066604495</v>
      </c>
      <c r="F318" s="22">
        <f t="shared" si="126"/>
        <v>374600.10888546676</v>
      </c>
      <c r="G318" s="22"/>
      <c r="H318" s="22">
        <f t="shared" si="112"/>
        <v>0</v>
      </c>
      <c r="I318" s="23">
        <f t="shared" si="113"/>
        <v>0</v>
      </c>
      <c r="K318" s="34">
        <f t="shared" si="118"/>
        <v>1940.9332066604495</v>
      </c>
      <c r="L318" s="34">
        <f t="shared" si="119"/>
        <v>-1940.9332066604495</v>
      </c>
      <c r="N318" s="34">
        <f t="shared" si="120"/>
        <v>0</v>
      </c>
      <c r="O318" s="34">
        <f t="shared" si="121"/>
        <v>0</v>
      </c>
      <c r="Q318" s="88">
        <f t="shared" si="101"/>
        <v>48758</v>
      </c>
      <c r="R318" s="19"/>
      <c r="S318" s="20">
        <f t="shared" si="102"/>
        <v>817125.09977995988</v>
      </c>
      <c r="T318" s="21">
        <f t="shared" si="111"/>
        <v>5.208333333333333E-3</v>
      </c>
      <c r="U318" s="22">
        <f t="shared" si="103"/>
        <v>4255.8598946872908</v>
      </c>
      <c r="V318" s="22">
        <f t="shared" si="104"/>
        <v>821380.95967464719</v>
      </c>
      <c r="W318" s="22"/>
      <c r="X318" s="22">
        <f t="shared" si="105"/>
        <v>0</v>
      </c>
      <c r="Y318" s="23">
        <f t="shared" si="106"/>
        <v>0</v>
      </c>
      <c r="Z318" s="54"/>
      <c r="AA318" s="34">
        <f t="shared" si="107"/>
        <v>4255.8598946872908</v>
      </c>
      <c r="AB318" s="34">
        <f t="shared" si="108"/>
        <v>-4255.8598946872908</v>
      </c>
      <c r="AD318" s="34">
        <f t="shared" si="109"/>
        <v>0</v>
      </c>
      <c r="AE318" s="34">
        <f t="shared" si="110"/>
        <v>0</v>
      </c>
    </row>
    <row r="319" spans="1:31" x14ac:dyDescent="0.25">
      <c r="A319" s="88">
        <f t="shared" si="123"/>
        <v>46932</v>
      </c>
      <c r="B319" s="19"/>
      <c r="C319" s="22">
        <f t="shared" si="124"/>
        <v>374600.10888546676</v>
      </c>
      <c r="D319" s="21">
        <f t="shared" si="122"/>
        <v>5.208333333333333E-3</v>
      </c>
      <c r="E319" s="22">
        <f t="shared" si="125"/>
        <v>1951.0422337784726</v>
      </c>
      <c r="F319" s="22">
        <f t="shared" si="126"/>
        <v>376551.15111924522</v>
      </c>
      <c r="G319" s="22"/>
      <c r="H319" s="22">
        <f t="shared" si="112"/>
        <v>0</v>
      </c>
      <c r="I319" s="23">
        <f t="shared" si="113"/>
        <v>0</v>
      </c>
      <c r="K319" s="34">
        <f t="shared" si="118"/>
        <v>1951.0422337784726</v>
      </c>
      <c r="L319" s="34">
        <f t="shared" si="119"/>
        <v>-1951.0422337784726</v>
      </c>
      <c r="N319" s="34">
        <f t="shared" si="120"/>
        <v>0</v>
      </c>
      <c r="O319" s="34">
        <f t="shared" si="121"/>
        <v>0</v>
      </c>
      <c r="Q319" s="88">
        <f t="shared" si="101"/>
        <v>48788</v>
      </c>
      <c r="R319" s="19"/>
      <c r="S319" s="20">
        <f t="shared" si="102"/>
        <v>821380.95967464719</v>
      </c>
      <c r="T319" s="21">
        <f t="shared" si="111"/>
        <v>5.208333333333333E-3</v>
      </c>
      <c r="U319" s="22">
        <f t="shared" si="103"/>
        <v>4278.0258316387872</v>
      </c>
      <c r="V319" s="22">
        <f t="shared" si="104"/>
        <v>825658.98550628603</v>
      </c>
      <c r="W319" s="22"/>
      <c r="X319" s="22">
        <f t="shared" si="105"/>
        <v>0</v>
      </c>
      <c r="Y319" s="23">
        <f t="shared" si="106"/>
        <v>0</v>
      </c>
      <c r="Z319" s="54"/>
      <c r="AA319" s="34">
        <f t="shared" si="107"/>
        <v>4278.0258316387872</v>
      </c>
      <c r="AB319" s="34">
        <f t="shared" si="108"/>
        <v>-4278.0258316387872</v>
      </c>
      <c r="AD319" s="34">
        <f t="shared" si="109"/>
        <v>0</v>
      </c>
      <c r="AE319" s="34">
        <f t="shared" si="110"/>
        <v>0</v>
      </c>
    </row>
    <row r="320" spans="1:31" x14ac:dyDescent="0.25">
      <c r="A320" s="88">
        <f t="shared" si="123"/>
        <v>46962</v>
      </c>
      <c r="B320" s="19"/>
      <c r="C320" s="22">
        <f t="shared" si="124"/>
        <v>376551.15111924522</v>
      </c>
      <c r="D320" s="21">
        <f t="shared" si="122"/>
        <v>5.208333333333333E-3</v>
      </c>
      <c r="E320" s="22">
        <f t="shared" si="125"/>
        <v>1961.203912079402</v>
      </c>
      <c r="F320" s="22">
        <f t="shared" si="126"/>
        <v>378512.35503132461</v>
      </c>
      <c r="G320" s="22"/>
      <c r="H320" s="22">
        <f t="shared" si="112"/>
        <v>0</v>
      </c>
      <c r="I320" s="23">
        <f t="shared" si="113"/>
        <v>0</v>
      </c>
      <c r="K320" s="34">
        <f t="shared" si="118"/>
        <v>1961.203912079402</v>
      </c>
      <c r="L320" s="34">
        <f t="shared" si="119"/>
        <v>-1961.203912079402</v>
      </c>
      <c r="N320" s="34">
        <f t="shared" si="120"/>
        <v>0</v>
      </c>
      <c r="O320" s="34">
        <f t="shared" si="121"/>
        <v>0</v>
      </c>
      <c r="Q320" s="88">
        <f t="shared" si="101"/>
        <v>48819</v>
      </c>
      <c r="R320" s="19"/>
      <c r="S320" s="20">
        <f t="shared" si="102"/>
        <v>825658.98550628603</v>
      </c>
      <c r="T320" s="21">
        <f t="shared" si="111"/>
        <v>5.208333333333333E-3</v>
      </c>
      <c r="U320" s="22">
        <f t="shared" si="103"/>
        <v>4300.3072161785731</v>
      </c>
      <c r="V320" s="22">
        <f t="shared" si="104"/>
        <v>829959.29272246466</v>
      </c>
      <c r="W320" s="22"/>
      <c r="X320" s="22">
        <f t="shared" si="105"/>
        <v>0</v>
      </c>
      <c r="Y320" s="23">
        <f t="shared" si="106"/>
        <v>0</v>
      </c>
      <c r="Z320" s="54"/>
      <c r="AA320" s="34">
        <f t="shared" si="107"/>
        <v>4300.3072161785731</v>
      </c>
      <c r="AB320" s="34">
        <f t="shared" si="108"/>
        <v>-4300.3072161785731</v>
      </c>
      <c r="AD320" s="34">
        <f t="shared" si="109"/>
        <v>0</v>
      </c>
      <c r="AE320" s="34">
        <f t="shared" si="110"/>
        <v>0</v>
      </c>
    </row>
    <row r="321" spans="1:31" x14ac:dyDescent="0.25">
      <c r="A321" s="88">
        <f t="shared" si="123"/>
        <v>46993</v>
      </c>
      <c r="B321" s="19"/>
      <c r="C321" s="22">
        <f t="shared" si="124"/>
        <v>378512.35503132461</v>
      </c>
      <c r="D321" s="21">
        <f t="shared" si="122"/>
        <v>5.208333333333333E-3</v>
      </c>
      <c r="E321" s="22">
        <f t="shared" si="125"/>
        <v>1971.4185157881489</v>
      </c>
      <c r="F321" s="22">
        <f t="shared" si="126"/>
        <v>380483.77354711277</v>
      </c>
      <c r="G321" s="22"/>
      <c r="H321" s="22">
        <f t="shared" si="112"/>
        <v>0</v>
      </c>
      <c r="I321" s="23">
        <f t="shared" si="113"/>
        <v>0</v>
      </c>
      <c r="K321" s="34">
        <f t="shared" si="118"/>
        <v>1971.4185157881489</v>
      </c>
      <c r="L321" s="34">
        <f t="shared" si="119"/>
        <v>-1971.4185157881489</v>
      </c>
      <c r="N321" s="34">
        <f t="shared" si="120"/>
        <v>0</v>
      </c>
      <c r="O321" s="34">
        <f t="shared" si="121"/>
        <v>0</v>
      </c>
      <c r="Q321" s="88">
        <f t="shared" si="101"/>
        <v>48850</v>
      </c>
      <c r="R321" s="19"/>
      <c r="S321" s="20">
        <f t="shared" si="102"/>
        <v>829959.29272246466</v>
      </c>
      <c r="T321" s="21">
        <f t="shared" si="111"/>
        <v>5.208333333333333E-3</v>
      </c>
      <c r="U321" s="22">
        <f t="shared" si="103"/>
        <v>4322.7046495961695</v>
      </c>
      <c r="V321" s="22">
        <f t="shared" si="104"/>
        <v>834281.99737206078</v>
      </c>
      <c r="W321" s="22"/>
      <c r="X321" s="22">
        <f t="shared" si="105"/>
        <v>0</v>
      </c>
      <c r="Y321" s="23">
        <f t="shared" si="106"/>
        <v>0</v>
      </c>
      <c r="Z321" s="54"/>
      <c r="AA321" s="34">
        <f t="shared" si="107"/>
        <v>4322.7046495961695</v>
      </c>
      <c r="AB321" s="34">
        <f t="shared" si="108"/>
        <v>-4322.7046495961695</v>
      </c>
      <c r="AD321" s="34">
        <f t="shared" si="109"/>
        <v>0</v>
      </c>
      <c r="AE321" s="34">
        <f t="shared" si="110"/>
        <v>0</v>
      </c>
    </row>
    <row r="322" spans="1:31" x14ac:dyDescent="0.25">
      <c r="A322" s="88">
        <f t="shared" si="123"/>
        <v>47024</v>
      </c>
      <c r="B322" s="19"/>
      <c r="C322" s="22">
        <f t="shared" si="124"/>
        <v>380483.77354711277</v>
      </c>
      <c r="D322" s="21">
        <f t="shared" si="122"/>
        <v>5.208333333333333E-3</v>
      </c>
      <c r="E322" s="22">
        <f t="shared" si="125"/>
        <v>1981.6863205578788</v>
      </c>
      <c r="F322" s="22">
        <f t="shared" si="126"/>
        <v>382465.45986767067</v>
      </c>
      <c r="G322" s="22"/>
      <c r="H322" s="22">
        <f t="shared" si="112"/>
        <v>0</v>
      </c>
      <c r="I322" s="23">
        <f t="shared" si="113"/>
        <v>0</v>
      </c>
      <c r="K322" s="34">
        <f t="shared" si="118"/>
        <v>1981.6863205578788</v>
      </c>
      <c r="L322" s="34">
        <f t="shared" si="119"/>
        <v>-1981.6863205578788</v>
      </c>
      <c r="N322" s="34">
        <f t="shared" si="120"/>
        <v>0</v>
      </c>
      <c r="O322" s="34">
        <f t="shared" si="121"/>
        <v>0</v>
      </c>
      <c r="Q322" s="88">
        <f t="shared" si="101"/>
        <v>48880</v>
      </c>
      <c r="R322" s="19"/>
      <c r="S322" s="20">
        <f t="shared" si="102"/>
        <v>834281.99737206078</v>
      </c>
      <c r="T322" s="21">
        <f t="shared" si="111"/>
        <v>5.208333333333333E-3</v>
      </c>
      <c r="U322" s="22">
        <f t="shared" si="103"/>
        <v>4345.218736312816</v>
      </c>
      <c r="V322" s="22">
        <f t="shared" si="104"/>
        <v>838627.2161083736</v>
      </c>
      <c r="W322" s="22"/>
      <c r="X322" s="22">
        <f t="shared" si="105"/>
        <v>0</v>
      </c>
      <c r="Y322" s="23">
        <f t="shared" si="106"/>
        <v>0</v>
      </c>
      <c r="Z322" s="54"/>
      <c r="AA322" s="34">
        <f t="shared" si="107"/>
        <v>4345.218736312816</v>
      </c>
      <c r="AB322" s="34">
        <f t="shared" si="108"/>
        <v>-4345.218736312816</v>
      </c>
      <c r="AD322" s="34">
        <f t="shared" si="109"/>
        <v>0</v>
      </c>
      <c r="AE322" s="34">
        <f t="shared" si="110"/>
        <v>0</v>
      </c>
    </row>
    <row r="323" spans="1:31" x14ac:dyDescent="0.25">
      <c r="A323" s="88">
        <f t="shared" si="123"/>
        <v>47054</v>
      </c>
      <c r="B323" s="19"/>
      <c r="C323" s="22">
        <f t="shared" si="124"/>
        <v>382465.45986767067</v>
      </c>
      <c r="D323" s="21">
        <f t="shared" si="122"/>
        <v>5.208333333333333E-3</v>
      </c>
      <c r="E323" s="22">
        <f t="shared" si="125"/>
        <v>1992.0076034774513</v>
      </c>
      <c r="F323" s="22">
        <f t="shared" si="126"/>
        <v>384457.46747114812</v>
      </c>
      <c r="G323" s="22"/>
      <c r="H323" s="22">
        <f t="shared" si="112"/>
        <v>0</v>
      </c>
      <c r="I323" s="23">
        <f t="shared" si="113"/>
        <v>0</v>
      </c>
      <c r="K323" s="34">
        <f t="shared" si="118"/>
        <v>1992.0076034774513</v>
      </c>
      <c r="L323" s="34">
        <f t="shared" si="119"/>
        <v>-1992.0076034774513</v>
      </c>
      <c r="N323" s="34">
        <f t="shared" si="120"/>
        <v>0</v>
      </c>
      <c r="O323" s="34">
        <f t="shared" si="121"/>
        <v>0</v>
      </c>
      <c r="Q323" s="88">
        <f t="shared" si="101"/>
        <v>48911</v>
      </c>
      <c r="R323" s="19"/>
      <c r="S323" s="20">
        <f t="shared" si="102"/>
        <v>838627.2161083736</v>
      </c>
      <c r="T323" s="21">
        <f t="shared" si="111"/>
        <v>5.208333333333333E-3</v>
      </c>
      <c r="U323" s="22">
        <f t="shared" si="103"/>
        <v>4367.8500838977789</v>
      </c>
      <c r="V323" s="22">
        <f t="shared" si="104"/>
        <v>842995.06619227142</v>
      </c>
      <c r="W323" s="22"/>
      <c r="X323" s="22">
        <f t="shared" si="105"/>
        <v>0</v>
      </c>
      <c r="Y323" s="23">
        <f t="shared" si="106"/>
        <v>0</v>
      </c>
      <c r="Z323" s="54"/>
      <c r="AA323" s="34">
        <f t="shared" si="107"/>
        <v>4367.8500838977789</v>
      </c>
      <c r="AB323" s="34">
        <f t="shared" si="108"/>
        <v>-4367.8500838977789</v>
      </c>
      <c r="AD323" s="34">
        <f t="shared" si="109"/>
        <v>0</v>
      </c>
      <c r="AE323" s="34">
        <f t="shared" si="110"/>
        <v>0</v>
      </c>
    </row>
    <row r="324" spans="1:31" x14ac:dyDescent="0.25">
      <c r="A324" s="88">
        <f t="shared" si="123"/>
        <v>47085</v>
      </c>
      <c r="B324" s="19"/>
      <c r="C324" s="22">
        <f t="shared" si="124"/>
        <v>384457.46747114812</v>
      </c>
      <c r="D324" s="21">
        <f t="shared" si="122"/>
        <v>5.208333333333333E-3</v>
      </c>
      <c r="E324" s="22">
        <f t="shared" si="125"/>
        <v>2002.3826430788963</v>
      </c>
      <c r="F324" s="22">
        <f t="shared" si="126"/>
        <v>386459.85011422704</v>
      </c>
      <c r="G324" s="22"/>
      <c r="H324" s="22">
        <f t="shared" si="112"/>
        <v>0</v>
      </c>
      <c r="I324" s="23">
        <f t="shared" si="113"/>
        <v>0</v>
      </c>
      <c r="K324" s="34">
        <f t="shared" si="118"/>
        <v>2002.3826430788963</v>
      </c>
      <c r="L324" s="34">
        <f t="shared" si="119"/>
        <v>-2002.3826430788963</v>
      </c>
      <c r="N324" s="34">
        <f t="shared" si="120"/>
        <v>0</v>
      </c>
      <c r="O324" s="34">
        <f t="shared" si="121"/>
        <v>0</v>
      </c>
      <c r="Q324" s="88">
        <f t="shared" si="101"/>
        <v>48941</v>
      </c>
      <c r="R324" s="19"/>
      <c r="S324" s="20">
        <f t="shared" si="102"/>
        <v>842995.06619227142</v>
      </c>
      <c r="T324" s="21">
        <f t="shared" si="111"/>
        <v>5.208333333333333E-3</v>
      </c>
      <c r="U324" s="22">
        <f t="shared" si="103"/>
        <v>4390.5993030847467</v>
      </c>
      <c r="V324" s="22">
        <f t="shared" si="104"/>
        <v>847385.6654953562</v>
      </c>
      <c r="W324" s="22"/>
      <c r="X324" s="22">
        <f t="shared" si="105"/>
        <v>0</v>
      </c>
      <c r="Y324" s="23">
        <f t="shared" si="106"/>
        <v>0</v>
      </c>
      <c r="Z324" s="54"/>
      <c r="AA324" s="34">
        <f t="shared" si="107"/>
        <v>4390.5993030847467</v>
      </c>
      <c r="AB324" s="34">
        <f t="shared" si="108"/>
        <v>-4390.5993030847467</v>
      </c>
      <c r="AD324" s="34">
        <f t="shared" si="109"/>
        <v>0</v>
      </c>
      <c r="AE324" s="34">
        <f t="shared" si="110"/>
        <v>0</v>
      </c>
    </row>
    <row r="325" spans="1:31" x14ac:dyDescent="0.25">
      <c r="A325" s="88">
        <f t="shared" si="123"/>
        <v>47115</v>
      </c>
      <c r="B325" s="19"/>
      <c r="C325" s="22">
        <f t="shared" si="124"/>
        <v>386459.85011422704</v>
      </c>
      <c r="D325" s="21">
        <f t="shared" si="122"/>
        <v>5.208333333333333E-3</v>
      </c>
      <c r="E325" s="22">
        <f t="shared" si="125"/>
        <v>2012.8117193449325</v>
      </c>
      <c r="F325" s="22">
        <f t="shared" si="126"/>
        <v>388472.66183357197</v>
      </c>
      <c r="G325" s="22"/>
      <c r="H325" s="22">
        <f t="shared" si="112"/>
        <v>0</v>
      </c>
      <c r="I325" s="23">
        <f t="shared" si="113"/>
        <v>0</v>
      </c>
      <c r="K325" s="34">
        <f t="shared" si="118"/>
        <v>2012.8117193449325</v>
      </c>
      <c r="L325" s="34">
        <f t="shared" si="119"/>
        <v>-2012.8117193449325</v>
      </c>
      <c r="N325" s="34">
        <f t="shared" si="120"/>
        <v>0</v>
      </c>
      <c r="O325" s="34">
        <f t="shared" si="121"/>
        <v>0</v>
      </c>
      <c r="Q325" s="88">
        <f t="shared" si="101"/>
        <v>48972</v>
      </c>
      <c r="R325" s="19"/>
      <c r="S325" s="20">
        <f t="shared" si="102"/>
        <v>847385.6654953562</v>
      </c>
      <c r="T325" s="21">
        <f t="shared" si="111"/>
        <v>5.208333333333333E-3</v>
      </c>
      <c r="U325" s="22">
        <f t="shared" si="103"/>
        <v>4413.4670077883129</v>
      </c>
      <c r="V325" s="22">
        <f t="shared" si="104"/>
        <v>851799.13250314456</v>
      </c>
      <c r="W325" s="22"/>
      <c r="X325" s="22">
        <f t="shared" si="105"/>
        <v>0</v>
      </c>
      <c r="Y325" s="23">
        <f t="shared" si="106"/>
        <v>0</v>
      </c>
      <c r="Z325" s="54"/>
      <c r="AA325" s="34">
        <f t="shared" si="107"/>
        <v>4413.4670077883129</v>
      </c>
      <c r="AB325" s="34">
        <f t="shared" si="108"/>
        <v>-4413.4670077883129</v>
      </c>
      <c r="AD325" s="34">
        <f t="shared" si="109"/>
        <v>0</v>
      </c>
      <c r="AE325" s="34">
        <f t="shared" si="110"/>
        <v>0</v>
      </c>
    </row>
    <row r="326" spans="1:31" x14ac:dyDescent="0.25">
      <c r="A326" s="88">
        <f t="shared" si="123"/>
        <v>47146</v>
      </c>
      <c r="B326" s="19"/>
      <c r="C326" s="22">
        <f t="shared" si="124"/>
        <v>388472.66183357197</v>
      </c>
      <c r="D326" s="21">
        <f t="shared" si="122"/>
        <v>5.208333333333333E-3</v>
      </c>
      <c r="E326" s="22">
        <f t="shared" si="125"/>
        <v>2023.2951137165205</v>
      </c>
      <c r="F326" s="22">
        <f t="shared" si="126"/>
        <v>390495.95694728848</v>
      </c>
      <c r="G326" s="22"/>
      <c r="H326" s="22">
        <f t="shared" si="112"/>
        <v>0</v>
      </c>
      <c r="I326" s="23">
        <f t="shared" si="113"/>
        <v>0</v>
      </c>
      <c r="K326" s="34">
        <f t="shared" si="118"/>
        <v>2023.2951137165205</v>
      </c>
      <c r="L326" s="34">
        <f t="shared" si="119"/>
        <v>-2023.2951137165205</v>
      </c>
      <c r="N326" s="34">
        <f t="shared" si="120"/>
        <v>0</v>
      </c>
      <c r="O326" s="34">
        <f t="shared" si="121"/>
        <v>0</v>
      </c>
      <c r="Q326" s="88">
        <f t="shared" si="101"/>
        <v>49003</v>
      </c>
      <c r="R326" s="19"/>
      <c r="S326" s="20">
        <f t="shared" si="102"/>
        <v>851799.13250314456</v>
      </c>
      <c r="T326" s="21">
        <f t="shared" si="111"/>
        <v>5.208333333333333E-3</v>
      </c>
      <c r="U326" s="22">
        <f t="shared" si="103"/>
        <v>4436.4538151205443</v>
      </c>
      <c r="V326" s="22">
        <f t="shared" si="104"/>
        <v>856235.58631826506</v>
      </c>
      <c r="W326" s="22"/>
      <c r="X326" s="22">
        <f t="shared" si="105"/>
        <v>0</v>
      </c>
      <c r="Y326" s="23">
        <f t="shared" si="106"/>
        <v>0</v>
      </c>
      <c r="Z326" s="54"/>
      <c r="AA326" s="34">
        <f t="shared" si="107"/>
        <v>4436.4538151205443</v>
      </c>
      <c r="AB326" s="34">
        <f t="shared" si="108"/>
        <v>-4436.4538151205443</v>
      </c>
      <c r="AD326" s="34">
        <f t="shared" si="109"/>
        <v>0</v>
      </c>
      <c r="AE326" s="34">
        <f t="shared" si="110"/>
        <v>0</v>
      </c>
    </row>
    <row r="327" spans="1:31" x14ac:dyDescent="0.25">
      <c r="A327" s="88">
        <f t="shared" si="123"/>
        <v>47177</v>
      </c>
      <c r="B327" s="19"/>
      <c r="C327" s="22">
        <f t="shared" si="124"/>
        <v>390495.95694728848</v>
      </c>
      <c r="D327" s="21">
        <f t="shared" si="122"/>
        <v>5.208333333333333E-3</v>
      </c>
      <c r="E327" s="22">
        <f t="shared" si="125"/>
        <v>2033.8331091004607</v>
      </c>
      <c r="F327" s="22">
        <f t="shared" si="126"/>
        <v>392529.79005638894</v>
      </c>
      <c r="G327" s="22"/>
      <c r="H327" s="22">
        <f t="shared" si="112"/>
        <v>0</v>
      </c>
      <c r="I327" s="23">
        <f t="shared" si="113"/>
        <v>0</v>
      </c>
      <c r="K327" s="34">
        <f t="shared" si="118"/>
        <v>2033.8331091004607</v>
      </c>
      <c r="L327" s="34">
        <f t="shared" si="119"/>
        <v>-2033.8331091004607</v>
      </c>
      <c r="N327" s="34">
        <f t="shared" si="120"/>
        <v>0</v>
      </c>
      <c r="O327" s="34">
        <f t="shared" si="121"/>
        <v>0</v>
      </c>
      <c r="Q327" s="88">
        <f t="shared" ref="Q327:Q354" si="127">EDATE(Q326,1)</f>
        <v>49031</v>
      </c>
      <c r="R327" s="19"/>
      <c r="S327" s="20">
        <f t="shared" ref="S327:S354" si="128">V326</f>
        <v>856235.58631826506</v>
      </c>
      <c r="T327" s="21">
        <f t="shared" si="111"/>
        <v>5.208333333333333E-3</v>
      </c>
      <c r="U327" s="22">
        <f t="shared" ref="U327:U354" si="129">S327*T327</f>
        <v>4459.5603454076299</v>
      </c>
      <c r="V327" s="22">
        <f t="shared" ref="V327:V354" si="130">U327+S327</f>
        <v>860695.14666367264</v>
      </c>
      <c r="W327" s="22"/>
      <c r="X327" s="22">
        <f t="shared" ref="X327:X354" si="131">IF(Y326&gt;ABS(X326),X326,-Y326)</f>
        <v>0</v>
      </c>
      <c r="Y327" s="23">
        <f t="shared" ref="Y327:Y354" si="132">Y326+X327</f>
        <v>0</v>
      </c>
      <c r="Z327" s="54"/>
      <c r="AA327" s="34">
        <f t="shared" ref="AA327:AA354" si="133">U327</f>
        <v>4459.5603454076299</v>
      </c>
      <c r="AB327" s="34">
        <f t="shared" ref="AB327:AB354" si="134">-AA327</f>
        <v>-4459.5603454076299</v>
      </c>
      <c r="AD327" s="34">
        <f t="shared" ref="AD327:AD354" si="135">-X327</f>
        <v>0</v>
      </c>
      <c r="AE327" s="34">
        <f t="shared" ref="AE327:AE354" si="136">-AD327</f>
        <v>0</v>
      </c>
    </row>
    <row r="328" spans="1:31" x14ac:dyDescent="0.25">
      <c r="A328" s="88">
        <f t="shared" si="123"/>
        <v>47205</v>
      </c>
      <c r="B328" s="19"/>
      <c r="C328" s="22">
        <f t="shared" si="124"/>
        <v>392529.79005638894</v>
      </c>
      <c r="D328" s="21">
        <f t="shared" si="122"/>
        <v>5.208333333333333E-3</v>
      </c>
      <c r="E328" s="22">
        <f t="shared" si="125"/>
        <v>2044.4259898770256</v>
      </c>
      <c r="F328" s="22">
        <f t="shared" si="126"/>
        <v>394574.21604626597</v>
      </c>
      <c r="G328" s="22"/>
      <c r="H328" s="22">
        <f t="shared" si="112"/>
        <v>0</v>
      </c>
      <c r="I328" s="23">
        <f t="shared" si="113"/>
        <v>0</v>
      </c>
      <c r="K328" s="34">
        <f t="shared" si="118"/>
        <v>2044.4259898770256</v>
      </c>
      <c r="L328" s="34">
        <f t="shared" si="119"/>
        <v>-2044.4259898770256</v>
      </c>
      <c r="N328" s="34">
        <f t="shared" si="120"/>
        <v>0</v>
      </c>
      <c r="O328" s="34">
        <f t="shared" si="121"/>
        <v>0</v>
      </c>
      <c r="Q328" s="88">
        <f t="shared" si="127"/>
        <v>49062</v>
      </c>
      <c r="R328" s="19"/>
      <c r="S328" s="20">
        <f t="shared" si="128"/>
        <v>860695.14666367264</v>
      </c>
      <c r="T328" s="21">
        <f t="shared" si="111"/>
        <v>5.208333333333333E-3</v>
      </c>
      <c r="U328" s="22">
        <f t="shared" si="129"/>
        <v>4482.787222206628</v>
      </c>
      <c r="V328" s="22">
        <f t="shared" si="130"/>
        <v>865177.93388587923</v>
      </c>
      <c r="W328" s="22"/>
      <c r="X328" s="22">
        <f t="shared" si="131"/>
        <v>0</v>
      </c>
      <c r="Y328" s="23">
        <f t="shared" si="132"/>
        <v>0</v>
      </c>
      <c r="Z328" s="54"/>
      <c r="AA328" s="34">
        <f t="shared" si="133"/>
        <v>4482.787222206628</v>
      </c>
      <c r="AB328" s="34">
        <f t="shared" si="134"/>
        <v>-4482.787222206628</v>
      </c>
      <c r="AD328" s="34">
        <f t="shared" si="135"/>
        <v>0</v>
      </c>
      <c r="AE328" s="34">
        <f t="shared" si="136"/>
        <v>0</v>
      </c>
    </row>
    <row r="329" spans="1:31" x14ac:dyDescent="0.25">
      <c r="A329" s="88">
        <f t="shared" si="123"/>
        <v>47236</v>
      </c>
      <c r="B329" s="19"/>
      <c r="C329" s="22">
        <f t="shared" si="124"/>
        <v>394574.21604626597</v>
      </c>
      <c r="D329" s="21">
        <f t="shared" si="122"/>
        <v>5.208333333333333E-3</v>
      </c>
      <c r="E329" s="22">
        <f t="shared" si="125"/>
        <v>2055.0740419076351</v>
      </c>
      <c r="F329" s="22">
        <f t="shared" si="126"/>
        <v>396629.29008817358</v>
      </c>
      <c r="G329" s="22"/>
      <c r="H329" s="22">
        <f t="shared" si="112"/>
        <v>0</v>
      </c>
      <c r="I329" s="23">
        <f t="shared" si="113"/>
        <v>0</v>
      </c>
      <c r="K329" s="34">
        <f t="shared" si="118"/>
        <v>2055.0740419076351</v>
      </c>
      <c r="L329" s="34">
        <f t="shared" si="119"/>
        <v>-2055.0740419076351</v>
      </c>
      <c r="N329" s="34">
        <f t="shared" si="120"/>
        <v>0</v>
      </c>
      <c r="O329" s="34">
        <f t="shared" si="121"/>
        <v>0</v>
      </c>
      <c r="Q329" s="88">
        <f t="shared" si="127"/>
        <v>49092</v>
      </c>
      <c r="R329" s="19"/>
      <c r="S329" s="20">
        <f t="shared" si="128"/>
        <v>865177.93388587923</v>
      </c>
      <c r="T329" s="21">
        <f t="shared" si="111"/>
        <v>5.208333333333333E-3</v>
      </c>
      <c r="U329" s="22">
        <f t="shared" si="129"/>
        <v>4506.1350723222877</v>
      </c>
      <c r="V329" s="22">
        <f t="shared" si="130"/>
        <v>869684.06895820156</v>
      </c>
      <c r="W329" s="22"/>
      <c r="X329" s="22">
        <f t="shared" si="131"/>
        <v>0</v>
      </c>
      <c r="Y329" s="23">
        <f t="shared" si="132"/>
        <v>0</v>
      </c>
      <c r="Z329" s="54"/>
      <c r="AA329" s="34">
        <f t="shared" si="133"/>
        <v>4506.1350723222877</v>
      </c>
      <c r="AB329" s="34">
        <f t="shared" si="134"/>
        <v>-4506.1350723222877</v>
      </c>
      <c r="AD329" s="34">
        <f t="shared" si="135"/>
        <v>0</v>
      </c>
      <c r="AE329" s="34">
        <f t="shared" si="136"/>
        <v>0</v>
      </c>
    </row>
    <row r="330" spans="1:31" x14ac:dyDescent="0.25">
      <c r="A330" s="88">
        <f t="shared" si="123"/>
        <v>47266</v>
      </c>
      <c r="B330" s="19"/>
      <c r="C330" s="22">
        <f t="shared" si="124"/>
        <v>396629.29008817358</v>
      </c>
      <c r="D330" s="21">
        <f t="shared" si="122"/>
        <v>5.208333333333333E-3</v>
      </c>
      <c r="E330" s="22">
        <f t="shared" si="125"/>
        <v>2065.7775525425704</v>
      </c>
      <c r="F330" s="22">
        <f t="shared" si="126"/>
        <v>398695.06764071615</v>
      </c>
      <c r="G330" s="22"/>
      <c r="H330" s="22">
        <f t="shared" si="112"/>
        <v>0</v>
      </c>
      <c r="I330" s="23">
        <f t="shared" si="113"/>
        <v>0</v>
      </c>
      <c r="K330" s="34">
        <f t="shared" si="118"/>
        <v>2065.7775525425704</v>
      </c>
      <c r="L330" s="34">
        <f t="shared" si="119"/>
        <v>-2065.7775525425704</v>
      </c>
      <c r="N330" s="34">
        <f t="shared" si="120"/>
        <v>0</v>
      </c>
      <c r="O330" s="34">
        <f t="shared" si="121"/>
        <v>0</v>
      </c>
      <c r="Q330" s="88">
        <f t="shared" si="127"/>
        <v>49123</v>
      </c>
      <c r="R330" s="19"/>
      <c r="S330" s="20">
        <f t="shared" si="128"/>
        <v>869684.06895820156</v>
      </c>
      <c r="T330" s="21">
        <f t="shared" si="111"/>
        <v>5.208333333333333E-3</v>
      </c>
      <c r="U330" s="22">
        <f t="shared" si="129"/>
        <v>4529.6045258239665</v>
      </c>
      <c r="V330" s="22">
        <f t="shared" si="130"/>
        <v>874213.67348402552</v>
      </c>
      <c r="W330" s="22"/>
      <c r="X330" s="22">
        <f t="shared" si="131"/>
        <v>0</v>
      </c>
      <c r="Y330" s="23">
        <f t="shared" si="132"/>
        <v>0</v>
      </c>
      <c r="Z330" s="54"/>
      <c r="AA330" s="34">
        <f t="shared" si="133"/>
        <v>4529.6045258239665</v>
      </c>
      <c r="AB330" s="34">
        <f t="shared" si="134"/>
        <v>-4529.6045258239665</v>
      </c>
      <c r="AD330" s="34">
        <f t="shared" si="135"/>
        <v>0</v>
      </c>
      <c r="AE330" s="34">
        <f t="shared" si="136"/>
        <v>0</v>
      </c>
    </row>
    <row r="331" spans="1:31" x14ac:dyDescent="0.25">
      <c r="A331" s="88">
        <f t="shared" si="123"/>
        <v>47297</v>
      </c>
      <c r="B331" s="19"/>
      <c r="C331" s="22">
        <f t="shared" si="124"/>
        <v>398695.06764071615</v>
      </c>
      <c r="D331" s="21">
        <f t="shared" si="122"/>
        <v>5.208333333333333E-3</v>
      </c>
      <c r="E331" s="22">
        <f t="shared" si="125"/>
        <v>2076.5368106287297</v>
      </c>
      <c r="F331" s="22">
        <f t="shared" si="126"/>
        <v>400771.60445134487</v>
      </c>
      <c r="G331" s="22"/>
      <c r="H331" s="22">
        <f t="shared" si="112"/>
        <v>0</v>
      </c>
      <c r="I331" s="23">
        <f t="shared" si="113"/>
        <v>0</v>
      </c>
      <c r="K331" s="34">
        <f t="shared" si="118"/>
        <v>2076.5368106287297</v>
      </c>
      <c r="L331" s="34">
        <f t="shared" si="119"/>
        <v>-2076.5368106287297</v>
      </c>
      <c r="N331" s="34">
        <f t="shared" si="120"/>
        <v>0</v>
      </c>
      <c r="O331" s="34">
        <f t="shared" si="121"/>
        <v>0</v>
      </c>
      <c r="Q331" s="88">
        <f t="shared" si="127"/>
        <v>49153</v>
      </c>
      <c r="R331" s="19"/>
      <c r="S331" s="20">
        <f t="shared" si="128"/>
        <v>874213.67348402552</v>
      </c>
      <c r="T331" s="21">
        <f t="shared" si="111"/>
        <v>5.208333333333333E-3</v>
      </c>
      <c r="U331" s="22">
        <f t="shared" si="129"/>
        <v>4553.1962160626326</v>
      </c>
      <c r="V331" s="22">
        <f t="shared" si="130"/>
        <v>878766.86970008817</v>
      </c>
      <c r="W331" s="22"/>
      <c r="X331" s="22">
        <f t="shared" si="131"/>
        <v>0</v>
      </c>
      <c r="Y331" s="23">
        <f t="shared" si="132"/>
        <v>0</v>
      </c>
      <c r="Z331" s="54"/>
      <c r="AA331" s="34">
        <f t="shared" si="133"/>
        <v>4553.1962160626326</v>
      </c>
      <c r="AB331" s="34">
        <f t="shared" si="134"/>
        <v>-4553.1962160626326</v>
      </c>
      <c r="AD331" s="34">
        <f t="shared" si="135"/>
        <v>0</v>
      </c>
      <c r="AE331" s="34">
        <f t="shared" si="136"/>
        <v>0</v>
      </c>
    </row>
    <row r="332" spans="1:31" x14ac:dyDescent="0.25">
      <c r="A332" s="88">
        <f t="shared" si="123"/>
        <v>47327</v>
      </c>
      <c r="B332" s="19"/>
      <c r="C332" s="22">
        <f t="shared" si="124"/>
        <v>400771.60445134487</v>
      </c>
      <c r="D332" s="21">
        <f t="shared" si="122"/>
        <v>5.208333333333333E-3</v>
      </c>
      <c r="E332" s="22">
        <f t="shared" si="125"/>
        <v>2087.3521065174209</v>
      </c>
      <c r="F332" s="22">
        <f t="shared" si="126"/>
        <v>402858.95655786229</v>
      </c>
      <c r="G332" s="22"/>
      <c r="H332" s="22">
        <f t="shared" si="112"/>
        <v>0</v>
      </c>
      <c r="I332" s="23">
        <f t="shared" si="113"/>
        <v>0</v>
      </c>
      <c r="K332" s="34">
        <f t="shared" si="118"/>
        <v>2087.3521065174209</v>
      </c>
      <c r="L332" s="34">
        <f t="shared" si="119"/>
        <v>-2087.3521065174209</v>
      </c>
      <c r="N332" s="34">
        <f t="shared" si="120"/>
        <v>0</v>
      </c>
      <c r="O332" s="34">
        <f t="shared" si="121"/>
        <v>0</v>
      </c>
      <c r="Q332" s="88">
        <f t="shared" si="127"/>
        <v>49184</v>
      </c>
      <c r="R332" s="19"/>
      <c r="S332" s="20">
        <f t="shared" si="128"/>
        <v>878766.86970008817</v>
      </c>
      <c r="T332" s="21">
        <f t="shared" si="111"/>
        <v>5.208333333333333E-3</v>
      </c>
      <c r="U332" s="22">
        <f t="shared" si="129"/>
        <v>4576.9107796879589</v>
      </c>
      <c r="V332" s="22">
        <f t="shared" si="130"/>
        <v>883343.78047977609</v>
      </c>
      <c r="W332" s="22"/>
      <c r="X332" s="22">
        <f t="shared" si="131"/>
        <v>0</v>
      </c>
      <c r="Y332" s="23">
        <f t="shared" si="132"/>
        <v>0</v>
      </c>
      <c r="Z332" s="54"/>
      <c r="AA332" s="34">
        <f t="shared" si="133"/>
        <v>4576.9107796879589</v>
      </c>
      <c r="AB332" s="34">
        <f t="shared" si="134"/>
        <v>-4576.9107796879589</v>
      </c>
      <c r="AD332" s="34">
        <f t="shared" si="135"/>
        <v>0</v>
      </c>
      <c r="AE332" s="34">
        <f t="shared" si="136"/>
        <v>0</v>
      </c>
    </row>
    <row r="333" spans="1:31" x14ac:dyDescent="0.25">
      <c r="A333" s="88">
        <f t="shared" si="123"/>
        <v>47358</v>
      </c>
      <c r="B333" s="19"/>
      <c r="C333" s="22">
        <f t="shared" si="124"/>
        <v>402858.95655786229</v>
      </c>
      <c r="D333" s="21">
        <f t="shared" si="122"/>
        <v>5.208333333333333E-3</v>
      </c>
      <c r="E333" s="22">
        <f t="shared" si="125"/>
        <v>2098.2237320721993</v>
      </c>
      <c r="F333" s="22">
        <f t="shared" si="126"/>
        <v>404957.18028993451</v>
      </c>
      <c r="G333" s="22"/>
      <c r="H333" s="22">
        <f t="shared" si="112"/>
        <v>0</v>
      </c>
      <c r="I333" s="23">
        <f t="shared" si="113"/>
        <v>0</v>
      </c>
      <c r="K333" s="34">
        <f t="shared" si="118"/>
        <v>2098.2237320721993</v>
      </c>
      <c r="L333" s="34">
        <f t="shared" si="119"/>
        <v>-2098.2237320721993</v>
      </c>
      <c r="N333" s="34">
        <f t="shared" si="120"/>
        <v>0</v>
      </c>
      <c r="O333" s="34">
        <f t="shared" si="121"/>
        <v>0</v>
      </c>
      <c r="Q333" s="88">
        <f t="shared" si="127"/>
        <v>49215</v>
      </c>
      <c r="R333" s="19"/>
      <c r="S333" s="20">
        <f t="shared" si="128"/>
        <v>883343.78047977609</v>
      </c>
      <c r="T333" s="21">
        <f t="shared" si="111"/>
        <v>5.208333333333333E-3</v>
      </c>
      <c r="U333" s="22">
        <f t="shared" si="129"/>
        <v>4600.7488566655002</v>
      </c>
      <c r="V333" s="22">
        <f t="shared" si="130"/>
        <v>887944.52933644154</v>
      </c>
      <c r="W333" s="22"/>
      <c r="X333" s="22">
        <f t="shared" si="131"/>
        <v>0</v>
      </c>
      <c r="Y333" s="23">
        <f t="shared" si="132"/>
        <v>0</v>
      </c>
      <c r="Z333" s="54"/>
      <c r="AA333" s="34">
        <f t="shared" si="133"/>
        <v>4600.7488566655002</v>
      </c>
      <c r="AB333" s="34">
        <f t="shared" si="134"/>
        <v>-4600.7488566655002</v>
      </c>
      <c r="AD333" s="34">
        <f t="shared" si="135"/>
        <v>0</v>
      </c>
      <c r="AE333" s="34">
        <f t="shared" si="136"/>
        <v>0</v>
      </c>
    </row>
    <row r="334" spans="1:31" x14ac:dyDescent="0.25">
      <c r="A334" s="88">
        <f t="shared" si="123"/>
        <v>47389</v>
      </c>
      <c r="B334" s="19"/>
      <c r="C334" s="22">
        <f t="shared" si="124"/>
        <v>404957.18028993451</v>
      </c>
      <c r="D334" s="21">
        <f t="shared" si="122"/>
        <v>5.208333333333333E-3</v>
      </c>
      <c r="E334" s="22">
        <f t="shared" si="125"/>
        <v>2109.1519806767419</v>
      </c>
      <c r="F334" s="22">
        <f t="shared" si="126"/>
        <v>407066.33227061125</v>
      </c>
      <c r="G334" s="22"/>
      <c r="H334" s="22">
        <f t="shared" si="112"/>
        <v>0</v>
      </c>
      <c r="I334" s="23">
        <f t="shared" si="113"/>
        <v>0</v>
      </c>
      <c r="K334" s="34">
        <f t="shared" si="118"/>
        <v>2109.1519806767419</v>
      </c>
      <c r="L334" s="34">
        <f t="shared" si="119"/>
        <v>-2109.1519806767419</v>
      </c>
      <c r="N334" s="34">
        <f t="shared" si="120"/>
        <v>0</v>
      </c>
      <c r="O334" s="34">
        <f t="shared" si="121"/>
        <v>0</v>
      </c>
      <c r="Q334" s="88">
        <f t="shared" si="127"/>
        <v>49245</v>
      </c>
      <c r="R334" s="19"/>
      <c r="S334" s="20">
        <f t="shared" si="128"/>
        <v>887944.52933644154</v>
      </c>
      <c r="T334" s="21">
        <f t="shared" si="111"/>
        <v>5.208333333333333E-3</v>
      </c>
      <c r="U334" s="22">
        <f t="shared" si="129"/>
        <v>4624.7110902939658</v>
      </c>
      <c r="V334" s="22">
        <f t="shared" si="130"/>
        <v>892569.24042673549</v>
      </c>
      <c r="W334" s="22"/>
      <c r="X334" s="22">
        <f t="shared" si="131"/>
        <v>0</v>
      </c>
      <c r="Y334" s="23">
        <f t="shared" si="132"/>
        <v>0</v>
      </c>
      <c r="Z334" s="54"/>
      <c r="AA334" s="34">
        <f t="shared" si="133"/>
        <v>4624.7110902939658</v>
      </c>
      <c r="AB334" s="34">
        <f t="shared" si="134"/>
        <v>-4624.7110902939658</v>
      </c>
      <c r="AD334" s="34">
        <f t="shared" si="135"/>
        <v>0</v>
      </c>
      <c r="AE334" s="34">
        <f t="shared" si="136"/>
        <v>0</v>
      </c>
    </row>
    <row r="335" spans="1:31" x14ac:dyDescent="0.25">
      <c r="A335" s="88">
        <f t="shared" si="123"/>
        <v>47419</v>
      </c>
      <c r="B335" s="19"/>
      <c r="C335" s="22">
        <f t="shared" si="124"/>
        <v>407066.33227061125</v>
      </c>
      <c r="D335" s="21">
        <f t="shared" si="122"/>
        <v>5.208333333333333E-3</v>
      </c>
      <c r="E335" s="22">
        <f t="shared" si="125"/>
        <v>2120.1371472427668</v>
      </c>
      <c r="F335" s="22">
        <f t="shared" si="126"/>
        <v>409186.46941785404</v>
      </c>
      <c r="G335" s="22"/>
      <c r="H335" s="22">
        <f t="shared" si="112"/>
        <v>0</v>
      </c>
      <c r="I335" s="23">
        <f t="shared" si="113"/>
        <v>0</v>
      </c>
      <c r="K335" s="34">
        <f t="shared" si="118"/>
        <v>2120.1371472427668</v>
      </c>
      <c r="L335" s="34">
        <f t="shared" si="119"/>
        <v>-2120.1371472427668</v>
      </c>
      <c r="N335" s="34">
        <f t="shared" si="120"/>
        <v>0</v>
      </c>
      <c r="O335" s="34">
        <f t="shared" si="121"/>
        <v>0</v>
      </c>
      <c r="Q335" s="88">
        <f t="shared" si="127"/>
        <v>49276</v>
      </c>
      <c r="R335" s="19"/>
      <c r="S335" s="20">
        <f t="shared" si="128"/>
        <v>892569.24042673549</v>
      </c>
      <c r="T335" s="21">
        <f t="shared" si="111"/>
        <v>5.208333333333333E-3</v>
      </c>
      <c r="U335" s="22">
        <f t="shared" si="129"/>
        <v>4648.7981272225807</v>
      </c>
      <c r="V335" s="22">
        <f t="shared" si="130"/>
        <v>897218.03855395806</v>
      </c>
      <c r="W335" s="22"/>
      <c r="X335" s="22">
        <f t="shared" si="131"/>
        <v>0</v>
      </c>
      <c r="Y335" s="23">
        <f t="shared" si="132"/>
        <v>0</v>
      </c>
      <c r="Z335" s="54"/>
      <c r="AA335" s="34">
        <f t="shared" si="133"/>
        <v>4648.7981272225807</v>
      </c>
      <c r="AB335" s="34">
        <f t="shared" si="134"/>
        <v>-4648.7981272225807</v>
      </c>
      <c r="AD335" s="34">
        <f t="shared" si="135"/>
        <v>0</v>
      </c>
      <c r="AE335" s="34">
        <f t="shared" si="136"/>
        <v>0</v>
      </c>
    </row>
    <row r="336" spans="1:31" x14ac:dyDescent="0.25">
      <c r="A336" s="88">
        <f t="shared" si="123"/>
        <v>47450</v>
      </c>
      <c r="B336" s="19"/>
      <c r="C336" s="22">
        <f t="shared" si="124"/>
        <v>409186.46941785404</v>
      </c>
      <c r="D336" s="21">
        <f t="shared" si="122"/>
        <v>5.208333333333333E-3</v>
      </c>
      <c r="E336" s="22">
        <f t="shared" si="125"/>
        <v>2131.1795282179896</v>
      </c>
      <c r="F336" s="22">
        <f t="shared" si="126"/>
        <v>411317.64894607203</v>
      </c>
      <c r="G336" s="22"/>
      <c r="H336" s="22">
        <f t="shared" si="112"/>
        <v>0</v>
      </c>
      <c r="I336" s="23">
        <f t="shared" si="113"/>
        <v>0</v>
      </c>
      <c r="K336" s="34">
        <f t="shared" si="118"/>
        <v>2131.1795282179896</v>
      </c>
      <c r="L336" s="34">
        <f t="shared" si="119"/>
        <v>-2131.1795282179896</v>
      </c>
      <c r="N336" s="34">
        <f t="shared" si="120"/>
        <v>0</v>
      </c>
      <c r="O336" s="34">
        <f t="shared" si="121"/>
        <v>0</v>
      </c>
      <c r="Q336" s="88">
        <f t="shared" si="127"/>
        <v>49306</v>
      </c>
      <c r="R336" s="19"/>
      <c r="S336" s="20">
        <f t="shared" si="128"/>
        <v>897218.03855395806</v>
      </c>
      <c r="T336" s="21">
        <f t="shared" si="111"/>
        <v>5.208333333333333E-3</v>
      </c>
      <c r="U336" s="22">
        <f t="shared" si="129"/>
        <v>4673.0106174685316</v>
      </c>
      <c r="V336" s="22">
        <f t="shared" si="130"/>
        <v>901891.04917142657</v>
      </c>
      <c r="W336" s="22"/>
      <c r="X336" s="22">
        <f t="shared" si="131"/>
        <v>0</v>
      </c>
      <c r="Y336" s="23">
        <f t="shared" si="132"/>
        <v>0</v>
      </c>
      <c r="Z336" s="54"/>
      <c r="AA336" s="34">
        <f t="shared" si="133"/>
        <v>4673.0106174685316</v>
      </c>
      <c r="AB336" s="34">
        <f t="shared" si="134"/>
        <v>-4673.0106174685316</v>
      </c>
      <c r="AD336" s="34">
        <f t="shared" si="135"/>
        <v>0</v>
      </c>
      <c r="AE336" s="34">
        <f t="shared" si="136"/>
        <v>0</v>
      </c>
    </row>
    <row r="337" spans="1:31" x14ac:dyDescent="0.25">
      <c r="A337" s="88">
        <f t="shared" si="123"/>
        <v>47480</v>
      </c>
      <c r="B337" s="19"/>
      <c r="C337" s="22">
        <f t="shared" si="124"/>
        <v>411317.64894607203</v>
      </c>
      <c r="D337" s="21">
        <f t="shared" si="122"/>
        <v>5.208333333333333E-3</v>
      </c>
      <c r="E337" s="22">
        <f t="shared" si="125"/>
        <v>2142.2794215941249</v>
      </c>
      <c r="F337" s="22">
        <f t="shared" si="126"/>
        <v>413459.92836766614</v>
      </c>
      <c r="G337" s="22"/>
      <c r="H337" s="22">
        <f t="shared" si="112"/>
        <v>0</v>
      </c>
      <c r="I337" s="23">
        <f t="shared" si="113"/>
        <v>0</v>
      </c>
      <c r="K337" s="34">
        <f t="shared" si="118"/>
        <v>2142.2794215941249</v>
      </c>
      <c r="L337" s="34">
        <f t="shared" si="119"/>
        <v>-2142.2794215941249</v>
      </c>
      <c r="N337" s="34">
        <f t="shared" si="120"/>
        <v>0</v>
      </c>
      <c r="O337" s="34">
        <f t="shared" si="121"/>
        <v>0</v>
      </c>
      <c r="Q337" s="88">
        <f t="shared" si="127"/>
        <v>49337</v>
      </c>
      <c r="R337" s="19"/>
      <c r="S337" s="20">
        <f t="shared" si="128"/>
        <v>901891.04917142657</v>
      </c>
      <c r="T337" s="21">
        <f t="shared" si="111"/>
        <v>5.208333333333333E-3</v>
      </c>
      <c r="U337" s="22">
        <f t="shared" si="129"/>
        <v>4697.3492144345128</v>
      </c>
      <c r="V337" s="22">
        <f t="shared" si="130"/>
        <v>906588.39838586107</v>
      </c>
      <c r="W337" s="22"/>
      <c r="X337" s="22">
        <f t="shared" si="131"/>
        <v>0</v>
      </c>
      <c r="Y337" s="23">
        <f t="shared" si="132"/>
        <v>0</v>
      </c>
      <c r="Z337" s="54"/>
      <c r="AA337" s="34">
        <f t="shared" si="133"/>
        <v>4697.3492144345128</v>
      </c>
      <c r="AB337" s="34">
        <f t="shared" si="134"/>
        <v>-4697.3492144345128</v>
      </c>
      <c r="AD337" s="34">
        <f t="shared" si="135"/>
        <v>0</v>
      </c>
      <c r="AE337" s="34">
        <f t="shared" si="136"/>
        <v>0</v>
      </c>
    </row>
    <row r="338" spans="1:31" x14ac:dyDescent="0.25">
      <c r="A338" s="88">
        <f t="shared" si="123"/>
        <v>47511</v>
      </c>
      <c r="B338" s="19"/>
      <c r="C338" s="22">
        <f t="shared" si="124"/>
        <v>413459.92836766614</v>
      </c>
      <c r="D338" s="21">
        <f t="shared" si="122"/>
        <v>5.208333333333333E-3</v>
      </c>
      <c r="E338" s="22">
        <f t="shared" si="125"/>
        <v>2153.4371269149278</v>
      </c>
      <c r="F338" s="22">
        <f t="shared" si="126"/>
        <v>415613.36549458106</v>
      </c>
      <c r="G338" s="22"/>
      <c r="H338" s="22">
        <f t="shared" si="112"/>
        <v>0</v>
      </c>
      <c r="I338" s="23">
        <f t="shared" si="113"/>
        <v>0</v>
      </c>
      <c r="K338" s="34">
        <f t="shared" si="118"/>
        <v>2153.4371269149278</v>
      </c>
      <c r="L338" s="34">
        <f t="shared" si="119"/>
        <v>-2153.4371269149278</v>
      </c>
      <c r="N338" s="34">
        <f t="shared" si="120"/>
        <v>0</v>
      </c>
      <c r="O338" s="34">
        <f t="shared" si="121"/>
        <v>0</v>
      </c>
      <c r="Q338" s="88">
        <f t="shared" si="127"/>
        <v>49368</v>
      </c>
      <c r="R338" s="19"/>
      <c r="S338" s="20">
        <f t="shared" si="128"/>
        <v>906588.39838586107</v>
      </c>
      <c r="T338" s="21">
        <f t="shared" si="111"/>
        <v>5.208333333333333E-3</v>
      </c>
      <c r="U338" s="22">
        <f t="shared" si="129"/>
        <v>4721.8145749263595</v>
      </c>
      <c r="V338" s="22">
        <f t="shared" si="130"/>
        <v>911310.21296078747</v>
      </c>
      <c r="W338" s="22"/>
      <c r="X338" s="22">
        <f t="shared" si="131"/>
        <v>0</v>
      </c>
      <c r="Y338" s="23">
        <f t="shared" si="132"/>
        <v>0</v>
      </c>
      <c r="Z338" s="54"/>
      <c r="AA338" s="34">
        <f t="shared" si="133"/>
        <v>4721.8145749263595</v>
      </c>
      <c r="AB338" s="34">
        <f t="shared" si="134"/>
        <v>-4721.8145749263595</v>
      </c>
      <c r="AD338" s="34">
        <f t="shared" si="135"/>
        <v>0</v>
      </c>
      <c r="AE338" s="34">
        <f t="shared" si="136"/>
        <v>0</v>
      </c>
    </row>
    <row r="339" spans="1:31" x14ac:dyDescent="0.25">
      <c r="A339" s="88">
        <f t="shared" si="123"/>
        <v>47542</v>
      </c>
      <c r="B339" s="19"/>
      <c r="C339" s="22">
        <f t="shared" si="124"/>
        <v>415613.36549458106</v>
      </c>
      <c r="D339" s="21">
        <f t="shared" si="122"/>
        <v>5.208333333333333E-3</v>
      </c>
      <c r="E339" s="22">
        <f t="shared" si="125"/>
        <v>2164.652945284276</v>
      </c>
      <c r="F339" s="22">
        <f t="shared" si="126"/>
        <v>417778.01843986532</v>
      </c>
      <c r="G339" s="22"/>
      <c r="H339" s="22">
        <f t="shared" si="112"/>
        <v>0</v>
      </c>
      <c r="I339" s="23">
        <f t="shared" si="113"/>
        <v>0</v>
      </c>
      <c r="K339" s="34">
        <f t="shared" si="118"/>
        <v>2164.652945284276</v>
      </c>
      <c r="L339" s="34">
        <f t="shared" si="119"/>
        <v>-2164.652945284276</v>
      </c>
      <c r="N339" s="34">
        <f t="shared" si="120"/>
        <v>0</v>
      </c>
      <c r="O339" s="34">
        <f t="shared" si="121"/>
        <v>0</v>
      </c>
      <c r="Q339" s="88">
        <f t="shared" si="127"/>
        <v>49396</v>
      </c>
      <c r="R339" s="19"/>
      <c r="S339" s="20">
        <f t="shared" si="128"/>
        <v>911310.21296078747</v>
      </c>
      <c r="T339" s="21">
        <f t="shared" si="111"/>
        <v>5.208333333333333E-3</v>
      </c>
      <c r="U339" s="22">
        <f t="shared" si="129"/>
        <v>4746.4073591707674</v>
      </c>
      <c r="V339" s="22">
        <f t="shared" si="130"/>
        <v>916056.62031995819</v>
      </c>
      <c r="W339" s="22"/>
      <c r="X339" s="22">
        <f t="shared" si="131"/>
        <v>0</v>
      </c>
      <c r="Y339" s="23">
        <f t="shared" si="132"/>
        <v>0</v>
      </c>
      <c r="Z339" s="54"/>
      <c r="AA339" s="34">
        <f t="shared" si="133"/>
        <v>4746.4073591707674</v>
      </c>
      <c r="AB339" s="34">
        <f t="shared" si="134"/>
        <v>-4746.4073591707674</v>
      </c>
      <c r="AD339" s="34">
        <f t="shared" si="135"/>
        <v>0</v>
      </c>
      <c r="AE339" s="34">
        <f t="shared" si="136"/>
        <v>0</v>
      </c>
    </row>
    <row r="340" spans="1:31" x14ac:dyDescent="0.25">
      <c r="A340" s="88">
        <f t="shared" si="123"/>
        <v>47570</v>
      </c>
      <c r="B340" s="19"/>
      <c r="C340" s="22">
        <f t="shared" si="124"/>
        <v>417778.01843986532</v>
      </c>
      <c r="D340" s="21">
        <f t="shared" si="122"/>
        <v>5.208333333333333E-3</v>
      </c>
      <c r="E340" s="22">
        <f t="shared" si="125"/>
        <v>2175.9271793742982</v>
      </c>
      <c r="F340" s="22">
        <f t="shared" si="126"/>
        <v>419953.94561923965</v>
      </c>
      <c r="G340" s="22"/>
      <c r="H340" s="22">
        <f t="shared" si="112"/>
        <v>0</v>
      </c>
      <c r="I340" s="23">
        <f t="shared" si="113"/>
        <v>0</v>
      </c>
      <c r="K340" s="34">
        <f t="shared" si="118"/>
        <v>2175.9271793742982</v>
      </c>
      <c r="L340" s="34">
        <f t="shared" si="119"/>
        <v>-2175.9271793742982</v>
      </c>
      <c r="N340" s="34">
        <f t="shared" si="120"/>
        <v>0</v>
      </c>
      <c r="O340" s="34">
        <f t="shared" si="121"/>
        <v>0</v>
      </c>
      <c r="Q340" s="88">
        <f t="shared" si="127"/>
        <v>49427</v>
      </c>
      <c r="R340" s="19"/>
      <c r="S340" s="20">
        <f t="shared" si="128"/>
        <v>916056.62031995819</v>
      </c>
      <c r="T340" s="21">
        <f t="shared" ref="T340:T354" si="137">$S$12/12</f>
        <v>5.208333333333333E-3</v>
      </c>
      <c r="U340" s="22">
        <f t="shared" si="129"/>
        <v>4771.1282308331156</v>
      </c>
      <c r="V340" s="22">
        <f t="shared" si="130"/>
        <v>920827.74855079129</v>
      </c>
      <c r="W340" s="22"/>
      <c r="X340" s="22">
        <f t="shared" si="131"/>
        <v>0</v>
      </c>
      <c r="Y340" s="23">
        <f t="shared" si="132"/>
        <v>0</v>
      </c>
      <c r="Z340" s="54"/>
      <c r="AA340" s="34">
        <f t="shared" si="133"/>
        <v>4771.1282308331156</v>
      </c>
      <c r="AB340" s="34">
        <f t="shared" si="134"/>
        <v>-4771.1282308331156</v>
      </c>
      <c r="AD340" s="34">
        <f t="shared" si="135"/>
        <v>0</v>
      </c>
      <c r="AE340" s="34">
        <f t="shared" si="136"/>
        <v>0</v>
      </c>
    </row>
    <row r="341" spans="1:31" x14ac:dyDescent="0.25">
      <c r="A341" s="88">
        <f t="shared" si="123"/>
        <v>47601</v>
      </c>
      <c r="B341" s="19"/>
      <c r="C341" s="22">
        <f t="shared" si="124"/>
        <v>419953.94561923965</v>
      </c>
      <c r="D341" s="21">
        <f t="shared" si="122"/>
        <v>5.208333333333333E-3</v>
      </c>
      <c r="E341" s="22">
        <f t="shared" si="125"/>
        <v>2187.2601334335395</v>
      </c>
      <c r="F341" s="22">
        <f t="shared" si="126"/>
        <v>422141.20575267321</v>
      </c>
      <c r="G341" s="22"/>
      <c r="H341" s="22">
        <f t="shared" ref="H341:H385" si="138">IF(I340&gt;ABS(H340),H340,-I340)</f>
        <v>0</v>
      </c>
      <c r="I341" s="23">
        <f t="shared" ref="I341:I385" si="139">I340+H341</f>
        <v>0</v>
      </c>
      <c r="K341" s="34">
        <f t="shared" si="118"/>
        <v>2187.2601334335395</v>
      </c>
      <c r="L341" s="34">
        <f t="shared" si="119"/>
        <v>-2187.2601334335395</v>
      </c>
      <c r="N341" s="34">
        <f t="shared" si="120"/>
        <v>0</v>
      </c>
      <c r="O341" s="34">
        <f t="shared" si="121"/>
        <v>0</v>
      </c>
      <c r="Q341" s="88">
        <f t="shared" si="127"/>
        <v>49457</v>
      </c>
      <c r="R341" s="19"/>
      <c r="S341" s="20">
        <f t="shared" si="128"/>
        <v>920827.74855079129</v>
      </c>
      <c r="T341" s="21">
        <f t="shared" si="137"/>
        <v>5.208333333333333E-3</v>
      </c>
      <c r="U341" s="22">
        <f t="shared" si="129"/>
        <v>4795.977857035371</v>
      </c>
      <c r="V341" s="22">
        <f t="shared" si="130"/>
        <v>925623.72640782665</v>
      </c>
      <c r="W341" s="22"/>
      <c r="X341" s="22">
        <f t="shared" si="131"/>
        <v>0</v>
      </c>
      <c r="Y341" s="23">
        <f t="shared" si="132"/>
        <v>0</v>
      </c>
      <c r="Z341" s="54"/>
      <c r="AA341" s="34">
        <f t="shared" si="133"/>
        <v>4795.977857035371</v>
      </c>
      <c r="AB341" s="34">
        <f t="shared" si="134"/>
        <v>-4795.977857035371</v>
      </c>
      <c r="AD341" s="34">
        <f t="shared" si="135"/>
        <v>0</v>
      </c>
      <c r="AE341" s="34">
        <f t="shared" si="136"/>
        <v>0</v>
      </c>
    </row>
    <row r="342" spans="1:31" x14ac:dyDescent="0.25">
      <c r="A342" s="88">
        <f t="shared" si="123"/>
        <v>47631</v>
      </c>
      <c r="B342" s="19"/>
      <c r="C342" s="22">
        <f t="shared" si="124"/>
        <v>422141.20575267321</v>
      </c>
      <c r="D342" s="21">
        <f t="shared" si="122"/>
        <v>5.208333333333333E-3</v>
      </c>
      <c r="E342" s="22">
        <f t="shared" si="125"/>
        <v>2198.652113295173</v>
      </c>
      <c r="F342" s="22">
        <f t="shared" si="126"/>
        <v>424339.85786596837</v>
      </c>
      <c r="G342" s="22"/>
      <c r="H342" s="22">
        <f t="shared" si="138"/>
        <v>0</v>
      </c>
      <c r="I342" s="23">
        <f t="shared" si="139"/>
        <v>0</v>
      </c>
      <c r="K342" s="34">
        <f t="shared" si="118"/>
        <v>2198.652113295173</v>
      </c>
      <c r="L342" s="34">
        <f t="shared" si="119"/>
        <v>-2198.652113295173</v>
      </c>
      <c r="N342" s="34">
        <f t="shared" si="120"/>
        <v>0</v>
      </c>
      <c r="O342" s="34">
        <f t="shared" si="121"/>
        <v>0</v>
      </c>
      <c r="Q342" s="88">
        <f t="shared" si="127"/>
        <v>49488</v>
      </c>
      <c r="R342" s="19"/>
      <c r="S342" s="20">
        <f t="shared" si="128"/>
        <v>925623.72640782665</v>
      </c>
      <c r="T342" s="21">
        <f t="shared" si="137"/>
        <v>5.208333333333333E-3</v>
      </c>
      <c r="U342" s="22">
        <f t="shared" si="129"/>
        <v>4820.9569083740971</v>
      </c>
      <c r="V342" s="22">
        <f t="shared" si="130"/>
        <v>930444.68331620074</v>
      </c>
      <c r="W342" s="22"/>
      <c r="X342" s="22">
        <f t="shared" si="131"/>
        <v>0</v>
      </c>
      <c r="Y342" s="23">
        <f t="shared" si="132"/>
        <v>0</v>
      </c>
      <c r="Z342" s="54"/>
      <c r="AA342" s="34">
        <f t="shared" si="133"/>
        <v>4820.9569083740971</v>
      </c>
      <c r="AB342" s="34">
        <f t="shared" si="134"/>
        <v>-4820.9569083740971</v>
      </c>
      <c r="AD342" s="34">
        <f t="shared" si="135"/>
        <v>0</v>
      </c>
      <c r="AE342" s="34">
        <f t="shared" si="136"/>
        <v>0</v>
      </c>
    </row>
    <row r="343" spans="1:31" x14ac:dyDescent="0.25">
      <c r="A343" s="88">
        <f t="shared" si="123"/>
        <v>47662</v>
      </c>
      <c r="B343" s="19"/>
      <c r="C343" s="22">
        <f t="shared" si="124"/>
        <v>424339.85786596837</v>
      </c>
      <c r="D343" s="21">
        <f t="shared" si="122"/>
        <v>5.208333333333333E-3</v>
      </c>
      <c r="E343" s="22">
        <f t="shared" si="125"/>
        <v>2210.1034263852516</v>
      </c>
      <c r="F343" s="22">
        <f t="shared" si="126"/>
        <v>426549.96129235363</v>
      </c>
      <c r="G343" s="22"/>
      <c r="H343" s="22">
        <f t="shared" si="138"/>
        <v>0</v>
      </c>
      <c r="I343" s="23">
        <f t="shared" si="139"/>
        <v>0</v>
      </c>
      <c r="K343" s="34">
        <f t="shared" si="118"/>
        <v>2210.1034263852516</v>
      </c>
      <c r="L343" s="34">
        <f t="shared" si="119"/>
        <v>-2210.1034263852516</v>
      </c>
      <c r="N343" s="34">
        <f t="shared" si="120"/>
        <v>0</v>
      </c>
      <c r="O343" s="34">
        <f t="shared" si="121"/>
        <v>0</v>
      </c>
      <c r="Q343" s="88">
        <f t="shared" si="127"/>
        <v>49518</v>
      </c>
      <c r="R343" s="19"/>
      <c r="S343" s="20">
        <f t="shared" si="128"/>
        <v>930444.68331620074</v>
      </c>
      <c r="T343" s="21">
        <f t="shared" si="137"/>
        <v>5.208333333333333E-3</v>
      </c>
      <c r="U343" s="22">
        <f t="shared" si="129"/>
        <v>4846.0660589385452</v>
      </c>
      <c r="V343" s="22">
        <f t="shared" si="130"/>
        <v>935290.74937513925</v>
      </c>
      <c r="W343" s="22"/>
      <c r="X343" s="22">
        <f t="shared" si="131"/>
        <v>0</v>
      </c>
      <c r="Y343" s="23">
        <f t="shared" si="132"/>
        <v>0</v>
      </c>
      <c r="Z343" s="54"/>
      <c r="AA343" s="34">
        <f t="shared" si="133"/>
        <v>4846.0660589385452</v>
      </c>
      <c r="AB343" s="34">
        <f t="shared" si="134"/>
        <v>-4846.0660589385452</v>
      </c>
      <c r="AD343" s="34">
        <f t="shared" si="135"/>
        <v>0</v>
      </c>
      <c r="AE343" s="34">
        <f t="shared" si="136"/>
        <v>0</v>
      </c>
    </row>
    <row r="344" spans="1:31" x14ac:dyDescent="0.25">
      <c r="A344" s="88">
        <f t="shared" si="123"/>
        <v>47692</v>
      </c>
      <c r="B344" s="19"/>
      <c r="C344" s="22">
        <f t="shared" si="124"/>
        <v>426549.96129235363</v>
      </c>
      <c r="D344" s="21">
        <f t="shared" si="122"/>
        <v>5.208333333333333E-3</v>
      </c>
      <c r="E344" s="22">
        <f t="shared" si="125"/>
        <v>2221.6143817310085</v>
      </c>
      <c r="F344" s="22">
        <f t="shared" si="126"/>
        <v>428771.57567408466</v>
      </c>
      <c r="G344" s="22"/>
      <c r="H344" s="22">
        <f t="shared" si="138"/>
        <v>0</v>
      </c>
      <c r="I344" s="23">
        <f t="shared" si="139"/>
        <v>0</v>
      </c>
      <c r="K344" s="34">
        <f t="shared" si="118"/>
        <v>2221.6143817310085</v>
      </c>
      <c r="L344" s="34">
        <f t="shared" si="119"/>
        <v>-2221.6143817310085</v>
      </c>
      <c r="N344" s="34">
        <f t="shared" si="120"/>
        <v>0</v>
      </c>
      <c r="O344" s="34">
        <f t="shared" si="121"/>
        <v>0</v>
      </c>
      <c r="Q344" s="88">
        <f t="shared" si="127"/>
        <v>49549</v>
      </c>
      <c r="R344" s="19"/>
      <c r="S344" s="20">
        <f t="shared" si="128"/>
        <v>935290.74937513925</v>
      </c>
      <c r="T344" s="21">
        <f t="shared" si="137"/>
        <v>5.208333333333333E-3</v>
      </c>
      <c r="U344" s="22">
        <f t="shared" si="129"/>
        <v>4871.3059863288499</v>
      </c>
      <c r="V344" s="22">
        <f t="shared" si="130"/>
        <v>940162.05536146811</v>
      </c>
      <c r="W344" s="22"/>
      <c r="X344" s="22">
        <f t="shared" si="131"/>
        <v>0</v>
      </c>
      <c r="Y344" s="23">
        <f t="shared" si="132"/>
        <v>0</v>
      </c>
      <c r="Z344" s="54"/>
      <c r="AA344" s="34">
        <f t="shared" si="133"/>
        <v>4871.3059863288499</v>
      </c>
      <c r="AB344" s="34">
        <f t="shared" si="134"/>
        <v>-4871.3059863288499</v>
      </c>
      <c r="AD344" s="34">
        <f t="shared" si="135"/>
        <v>0</v>
      </c>
      <c r="AE344" s="34">
        <f t="shared" si="136"/>
        <v>0</v>
      </c>
    </row>
    <row r="345" spans="1:31" x14ac:dyDescent="0.25">
      <c r="A345" s="88">
        <f t="shared" si="123"/>
        <v>47723</v>
      </c>
      <c r="B345" s="19"/>
      <c r="C345" s="22">
        <f t="shared" si="124"/>
        <v>428771.57567408466</v>
      </c>
      <c r="D345" s="21">
        <f t="shared" si="122"/>
        <v>5.208333333333333E-3</v>
      </c>
      <c r="E345" s="22">
        <f t="shared" si="125"/>
        <v>2233.1852899691908</v>
      </c>
      <c r="F345" s="22">
        <f t="shared" si="126"/>
        <v>431004.76096405386</v>
      </c>
      <c r="G345" s="22"/>
      <c r="H345" s="22">
        <f t="shared" si="138"/>
        <v>0</v>
      </c>
      <c r="I345" s="23">
        <f t="shared" si="139"/>
        <v>0</v>
      </c>
      <c r="K345" s="34">
        <f t="shared" si="118"/>
        <v>2233.1852899691908</v>
      </c>
      <c r="L345" s="34">
        <f t="shared" si="119"/>
        <v>-2233.1852899691908</v>
      </c>
      <c r="N345" s="34">
        <f t="shared" si="120"/>
        <v>0</v>
      </c>
      <c r="O345" s="34">
        <f t="shared" si="121"/>
        <v>0</v>
      </c>
      <c r="Q345" s="88">
        <f t="shared" si="127"/>
        <v>49580</v>
      </c>
      <c r="R345" s="19"/>
      <c r="S345" s="20">
        <f t="shared" si="128"/>
        <v>940162.05536146811</v>
      </c>
      <c r="T345" s="21">
        <f t="shared" si="137"/>
        <v>5.208333333333333E-3</v>
      </c>
      <c r="U345" s="22">
        <f t="shared" si="129"/>
        <v>4896.6773716743128</v>
      </c>
      <c r="V345" s="22">
        <f t="shared" si="130"/>
        <v>945058.73273314245</v>
      </c>
      <c r="W345" s="22"/>
      <c r="X345" s="22">
        <f t="shared" si="131"/>
        <v>0</v>
      </c>
      <c r="Y345" s="23">
        <f t="shared" si="132"/>
        <v>0</v>
      </c>
      <c r="Z345" s="54"/>
      <c r="AA345" s="34">
        <f t="shared" si="133"/>
        <v>4896.6773716743128</v>
      </c>
      <c r="AB345" s="34">
        <f t="shared" si="134"/>
        <v>-4896.6773716743128</v>
      </c>
      <c r="AD345" s="34">
        <f t="shared" si="135"/>
        <v>0</v>
      </c>
      <c r="AE345" s="34">
        <f t="shared" si="136"/>
        <v>0</v>
      </c>
    </row>
    <row r="346" spans="1:31" x14ac:dyDescent="0.25">
      <c r="A346" s="88">
        <f t="shared" si="123"/>
        <v>47754</v>
      </c>
      <c r="B346" s="19"/>
      <c r="C346" s="22">
        <f t="shared" si="124"/>
        <v>431004.76096405386</v>
      </c>
      <c r="D346" s="21">
        <f t="shared" si="122"/>
        <v>5.208333333333333E-3</v>
      </c>
      <c r="E346" s="22">
        <f t="shared" si="125"/>
        <v>2244.816463354447</v>
      </c>
      <c r="F346" s="22">
        <f t="shared" si="126"/>
        <v>433249.57742740831</v>
      </c>
      <c r="G346" s="22"/>
      <c r="H346" s="22">
        <f t="shared" si="138"/>
        <v>0</v>
      </c>
      <c r="I346" s="23">
        <f t="shared" si="139"/>
        <v>0</v>
      </c>
      <c r="K346" s="34">
        <f t="shared" si="118"/>
        <v>2244.816463354447</v>
      </c>
      <c r="L346" s="34">
        <f t="shared" si="119"/>
        <v>-2244.816463354447</v>
      </c>
      <c r="N346" s="34">
        <f t="shared" si="120"/>
        <v>0</v>
      </c>
      <c r="O346" s="34">
        <f t="shared" si="121"/>
        <v>0</v>
      </c>
      <c r="Q346" s="88">
        <f t="shared" si="127"/>
        <v>49610</v>
      </c>
      <c r="R346" s="19"/>
      <c r="S346" s="20">
        <f t="shared" si="128"/>
        <v>945058.73273314245</v>
      </c>
      <c r="T346" s="21">
        <f t="shared" si="137"/>
        <v>5.208333333333333E-3</v>
      </c>
      <c r="U346" s="22">
        <f t="shared" si="129"/>
        <v>4922.180899651783</v>
      </c>
      <c r="V346" s="22">
        <f t="shared" si="130"/>
        <v>949980.91363279428</v>
      </c>
      <c r="W346" s="22"/>
      <c r="X346" s="22">
        <f t="shared" si="131"/>
        <v>0</v>
      </c>
      <c r="Y346" s="23">
        <f t="shared" si="132"/>
        <v>0</v>
      </c>
      <c r="Z346" s="54"/>
      <c r="AA346" s="34">
        <f t="shared" si="133"/>
        <v>4922.180899651783</v>
      </c>
      <c r="AB346" s="34">
        <f t="shared" si="134"/>
        <v>-4922.180899651783</v>
      </c>
      <c r="AD346" s="34">
        <f t="shared" si="135"/>
        <v>0</v>
      </c>
      <c r="AE346" s="34">
        <f t="shared" si="136"/>
        <v>0</v>
      </c>
    </row>
    <row r="347" spans="1:31" x14ac:dyDescent="0.25">
      <c r="A347" s="88">
        <f t="shared" si="123"/>
        <v>47784</v>
      </c>
      <c r="B347" s="19"/>
      <c r="C347" s="22">
        <f t="shared" si="124"/>
        <v>433249.57742740831</v>
      </c>
      <c r="D347" s="21">
        <f t="shared" si="122"/>
        <v>5.208333333333333E-3</v>
      </c>
      <c r="E347" s="22">
        <f t="shared" si="125"/>
        <v>2256.5082157677516</v>
      </c>
      <c r="F347" s="22">
        <f t="shared" si="126"/>
        <v>435506.08564317605</v>
      </c>
      <c r="G347" s="22"/>
      <c r="H347" s="22">
        <f t="shared" si="138"/>
        <v>0</v>
      </c>
      <c r="I347" s="23">
        <f t="shared" si="139"/>
        <v>0</v>
      </c>
      <c r="K347" s="34">
        <f t="shared" si="118"/>
        <v>2256.5082157677516</v>
      </c>
      <c r="L347" s="34">
        <f t="shared" si="119"/>
        <v>-2256.5082157677516</v>
      </c>
      <c r="N347" s="34">
        <f t="shared" si="120"/>
        <v>0</v>
      </c>
      <c r="O347" s="34">
        <f t="shared" si="121"/>
        <v>0</v>
      </c>
      <c r="Q347" s="88">
        <f t="shared" si="127"/>
        <v>49641</v>
      </c>
      <c r="R347" s="19"/>
      <c r="S347" s="20">
        <f t="shared" si="128"/>
        <v>949980.91363279428</v>
      </c>
      <c r="T347" s="21">
        <f t="shared" si="137"/>
        <v>5.208333333333333E-3</v>
      </c>
      <c r="U347" s="22">
        <f t="shared" si="129"/>
        <v>4947.8172585041366</v>
      </c>
      <c r="V347" s="22">
        <f t="shared" si="130"/>
        <v>954928.73089129839</v>
      </c>
      <c r="W347" s="22"/>
      <c r="X347" s="22">
        <f t="shared" si="131"/>
        <v>0</v>
      </c>
      <c r="Y347" s="23">
        <f t="shared" si="132"/>
        <v>0</v>
      </c>
      <c r="Z347" s="54"/>
      <c r="AA347" s="34">
        <f t="shared" si="133"/>
        <v>4947.8172585041366</v>
      </c>
      <c r="AB347" s="34">
        <f t="shared" si="134"/>
        <v>-4947.8172585041366</v>
      </c>
      <c r="AD347" s="34">
        <f t="shared" si="135"/>
        <v>0</v>
      </c>
      <c r="AE347" s="34">
        <f t="shared" si="136"/>
        <v>0</v>
      </c>
    </row>
    <row r="348" spans="1:31" x14ac:dyDescent="0.25">
      <c r="A348" s="88">
        <f t="shared" si="123"/>
        <v>47815</v>
      </c>
      <c r="B348" s="19"/>
      <c r="C348" s="22">
        <f t="shared" si="124"/>
        <v>435506.08564317605</v>
      </c>
      <c r="D348" s="21">
        <f t="shared" si="122"/>
        <v>5.208333333333333E-3</v>
      </c>
      <c r="E348" s="22">
        <f t="shared" si="125"/>
        <v>2268.2608627248751</v>
      </c>
      <c r="F348" s="22">
        <f t="shared" si="126"/>
        <v>437774.3465059009</v>
      </c>
      <c r="G348" s="22"/>
      <c r="H348" s="22">
        <f t="shared" si="138"/>
        <v>0</v>
      </c>
      <c r="I348" s="23">
        <f t="shared" si="139"/>
        <v>0</v>
      </c>
      <c r="K348" s="34">
        <f t="shared" si="118"/>
        <v>2268.2608627248751</v>
      </c>
      <c r="L348" s="34">
        <f t="shared" si="119"/>
        <v>-2268.2608627248751</v>
      </c>
      <c r="N348" s="34">
        <f t="shared" si="120"/>
        <v>0</v>
      </c>
      <c r="O348" s="34">
        <f t="shared" si="121"/>
        <v>0</v>
      </c>
      <c r="Q348" s="88">
        <f t="shared" si="127"/>
        <v>49671</v>
      </c>
      <c r="R348" s="19"/>
      <c r="S348" s="20">
        <f t="shared" si="128"/>
        <v>954928.73089129839</v>
      </c>
      <c r="T348" s="21">
        <f t="shared" si="137"/>
        <v>5.208333333333333E-3</v>
      </c>
      <c r="U348" s="22">
        <f t="shared" si="129"/>
        <v>4973.5871400588458</v>
      </c>
      <c r="V348" s="22">
        <f t="shared" si="130"/>
        <v>959902.31803135725</v>
      </c>
      <c r="W348" s="22"/>
      <c r="X348" s="22">
        <f t="shared" si="131"/>
        <v>0</v>
      </c>
      <c r="Y348" s="23">
        <f t="shared" si="132"/>
        <v>0</v>
      </c>
      <c r="Z348" s="54"/>
      <c r="AA348" s="34">
        <f t="shared" si="133"/>
        <v>4973.5871400588458</v>
      </c>
      <c r="AB348" s="34">
        <f t="shared" si="134"/>
        <v>-4973.5871400588458</v>
      </c>
      <c r="AD348" s="34">
        <f t="shared" si="135"/>
        <v>0</v>
      </c>
      <c r="AE348" s="34">
        <f t="shared" si="136"/>
        <v>0</v>
      </c>
    </row>
    <row r="349" spans="1:31" x14ac:dyDescent="0.25">
      <c r="A349" s="88">
        <f t="shared" si="123"/>
        <v>47845</v>
      </c>
      <c r="B349" s="19"/>
      <c r="C349" s="22">
        <f t="shared" si="124"/>
        <v>437774.3465059009</v>
      </c>
      <c r="D349" s="21">
        <f t="shared" si="122"/>
        <v>5.208333333333333E-3</v>
      </c>
      <c r="E349" s="22">
        <f t="shared" si="125"/>
        <v>2280.0747213849004</v>
      </c>
      <c r="F349" s="22">
        <f t="shared" si="126"/>
        <v>440054.42122728581</v>
      </c>
      <c r="G349" s="22"/>
      <c r="H349" s="22">
        <f t="shared" si="138"/>
        <v>0</v>
      </c>
      <c r="I349" s="23">
        <f t="shared" si="139"/>
        <v>0</v>
      </c>
      <c r="K349" s="34">
        <f t="shared" si="118"/>
        <v>2280.0747213849004</v>
      </c>
      <c r="L349" s="34">
        <f t="shared" si="119"/>
        <v>-2280.0747213849004</v>
      </c>
      <c r="N349" s="34">
        <f t="shared" si="120"/>
        <v>0</v>
      </c>
      <c r="O349" s="34">
        <f t="shared" si="121"/>
        <v>0</v>
      </c>
      <c r="Q349" s="88">
        <f t="shared" si="127"/>
        <v>49702</v>
      </c>
      <c r="R349" s="19"/>
      <c r="S349" s="20">
        <f t="shared" si="128"/>
        <v>959902.31803135725</v>
      </c>
      <c r="T349" s="21">
        <f t="shared" si="137"/>
        <v>5.208333333333333E-3</v>
      </c>
      <c r="U349" s="22">
        <f t="shared" si="129"/>
        <v>4999.4912397466524</v>
      </c>
      <c r="V349" s="22">
        <f t="shared" si="130"/>
        <v>964901.80927110394</v>
      </c>
      <c r="W349" s="22"/>
      <c r="X349" s="22">
        <f t="shared" si="131"/>
        <v>0</v>
      </c>
      <c r="Y349" s="23">
        <f t="shared" si="132"/>
        <v>0</v>
      </c>
      <c r="Z349" s="54"/>
      <c r="AA349" s="34">
        <f t="shared" si="133"/>
        <v>4999.4912397466524</v>
      </c>
      <c r="AB349" s="34">
        <f t="shared" si="134"/>
        <v>-4999.4912397466524</v>
      </c>
      <c r="AD349" s="34">
        <f t="shared" si="135"/>
        <v>0</v>
      </c>
      <c r="AE349" s="34">
        <f t="shared" si="136"/>
        <v>0</v>
      </c>
    </row>
    <row r="350" spans="1:31" x14ac:dyDescent="0.25">
      <c r="A350" s="88">
        <f t="shared" si="123"/>
        <v>47876</v>
      </c>
      <c r="B350" s="19"/>
      <c r="C350" s="22">
        <f t="shared" si="124"/>
        <v>440054.42122728581</v>
      </c>
      <c r="D350" s="21">
        <f t="shared" si="122"/>
        <v>5.208333333333333E-3</v>
      </c>
      <c r="E350" s="22">
        <f t="shared" si="125"/>
        <v>2291.9501105587801</v>
      </c>
      <c r="F350" s="22">
        <f t="shared" si="126"/>
        <v>442346.37133784458</v>
      </c>
      <c r="G350" s="22"/>
      <c r="H350" s="22">
        <f t="shared" si="138"/>
        <v>0</v>
      </c>
      <c r="I350" s="23">
        <f t="shared" si="139"/>
        <v>0</v>
      </c>
      <c r="K350" s="34">
        <f t="shared" si="118"/>
        <v>2291.9501105587801</v>
      </c>
      <c r="L350" s="34">
        <f t="shared" si="119"/>
        <v>-2291.9501105587801</v>
      </c>
      <c r="N350" s="34">
        <f t="shared" si="120"/>
        <v>0</v>
      </c>
      <c r="O350" s="34">
        <f t="shared" si="121"/>
        <v>0</v>
      </c>
      <c r="Q350" s="88">
        <f t="shared" si="127"/>
        <v>49733</v>
      </c>
      <c r="R350" s="19"/>
      <c r="S350" s="20">
        <f t="shared" si="128"/>
        <v>964901.80927110394</v>
      </c>
      <c r="T350" s="21">
        <f t="shared" si="137"/>
        <v>5.208333333333333E-3</v>
      </c>
      <c r="U350" s="22">
        <f t="shared" si="129"/>
        <v>5025.5302566203327</v>
      </c>
      <c r="V350" s="22">
        <f t="shared" si="130"/>
        <v>969927.33952772431</v>
      </c>
      <c r="W350" s="22"/>
      <c r="X350" s="22">
        <f t="shared" si="131"/>
        <v>0</v>
      </c>
      <c r="Y350" s="23">
        <f t="shared" si="132"/>
        <v>0</v>
      </c>
      <c r="Z350" s="54"/>
      <c r="AA350" s="34">
        <f t="shared" si="133"/>
        <v>5025.5302566203327</v>
      </c>
      <c r="AB350" s="34">
        <f t="shared" si="134"/>
        <v>-5025.5302566203327</v>
      </c>
      <c r="AD350" s="34">
        <f t="shared" si="135"/>
        <v>0</v>
      </c>
      <c r="AE350" s="34">
        <f t="shared" si="136"/>
        <v>0</v>
      </c>
    </row>
    <row r="351" spans="1:31" x14ac:dyDescent="0.25">
      <c r="A351" s="88">
        <f t="shared" si="123"/>
        <v>47907</v>
      </c>
      <c r="B351" s="19"/>
      <c r="C351" s="22">
        <f t="shared" si="124"/>
        <v>442346.37133784458</v>
      </c>
      <c r="D351" s="21">
        <f t="shared" si="122"/>
        <v>5.208333333333333E-3</v>
      </c>
      <c r="E351" s="22">
        <f t="shared" si="125"/>
        <v>2303.8873507179405</v>
      </c>
      <c r="F351" s="22">
        <f t="shared" si="126"/>
        <v>444650.25868856255</v>
      </c>
      <c r="G351" s="22"/>
      <c r="H351" s="22">
        <f t="shared" si="138"/>
        <v>0</v>
      </c>
      <c r="I351" s="23">
        <f t="shared" si="139"/>
        <v>0</v>
      </c>
      <c r="K351" s="34">
        <f t="shared" si="118"/>
        <v>2303.8873507179405</v>
      </c>
      <c r="L351" s="34">
        <f t="shared" si="119"/>
        <v>-2303.8873507179405</v>
      </c>
      <c r="N351" s="34">
        <f t="shared" si="120"/>
        <v>0</v>
      </c>
      <c r="O351" s="34">
        <f t="shared" si="121"/>
        <v>0</v>
      </c>
      <c r="Q351" s="88">
        <f t="shared" si="127"/>
        <v>49762</v>
      </c>
      <c r="R351" s="19"/>
      <c r="S351" s="20">
        <f t="shared" si="128"/>
        <v>969927.33952772431</v>
      </c>
      <c r="T351" s="21">
        <f t="shared" si="137"/>
        <v>5.208333333333333E-3</v>
      </c>
      <c r="U351" s="22">
        <f t="shared" si="129"/>
        <v>5051.7048933735641</v>
      </c>
      <c r="V351" s="22">
        <f t="shared" si="130"/>
        <v>974979.04442109785</v>
      </c>
      <c r="W351" s="22"/>
      <c r="X351" s="22">
        <f t="shared" si="131"/>
        <v>0</v>
      </c>
      <c r="Y351" s="23">
        <f t="shared" si="132"/>
        <v>0</v>
      </c>
      <c r="Z351" s="54"/>
      <c r="AA351" s="34">
        <f t="shared" si="133"/>
        <v>5051.7048933735641</v>
      </c>
      <c r="AB351" s="34">
        <f t="shared" si="134"/>
        <v>-5051.7048933735641</v>
      </c>
      <c r="AD351" s="34">
        <f t="shared" si="135"/>
        <v>0</v>
      </c>
      <c r="AE351" s="34">
        <f t="shared" si="136"/>
        <v>0</v>
      </c>
    </row>
    <row r="352" spans="1:31" x14ac:dyDescent="0.25">
      <c r="A352" s="88">
        <f t="shared" si="123"/>
        <v>47935</v>
      </c>
      <c r="B352" s="19"/>
      <c r="C352" s="22">
        <f t="shared" si="124"/>
        <v>444650.25868856255</v>
      </c>
      <c r="D352" s="21">
        <f t="shared" si="122"/>
        <v>5.208333333333333E-3</v>
      </c>
      <c r="E352" s="22">
        <f t="shared" si="125"/>
        <v>2315.8867640029298</v>
      </c>
      <c r="F352" s="22">
        <f t="shared" si="126"/>
        <v>446966.14545256546</v>
      </c>
      <c r="G352" s="22"/>
      <c r="H352" s="22">
        <f t="shared" si="138"/>
        <v>0</v>
      </c>
      <c r="I352" s="23">
        <f t="shared" si="139"/>
        <v>0</v>
      </c>
      <c r="K352" s="34">
        <f t="shared" si="118"/>
        <v>2315.8867640029298</v>
      </c>
      <c r="L352" s="34">
        <f t="shared" si="119"/>
        <v>-2315.8867640029298</v>
      </c>
      <c r="N352" s="34">
        <f t="shared" si="120"/>
        <v>0</v>
      </c>
      <c r="O352" s="34">
        <f t="shared" si="121"/>
        <v>0</v>
      </c>
      <c r="Q352" s="88">
        <f t="shared" si="127"/>
        <v>49793</v>
      </c>
      <c r="R352" s="19"/>
      <c r="S352" s="20">
        <f t="shared" si="128"/>
        <v>974979.04442109785</v>
      </c>
      <c r="T352" s="21">
        <f t="shared" si="137"/>
        <v>5.208333333333333E-3</v>
      </c>
      <c r="U352" s="22">
        <f t="shared" si="129"/>
        <v>5078.0158563598843</v>
      </c>
      <c r="V352" s="22">
        <f t="shared" si="130"/>
        <v>980057.0602774577</v>
      </c>
      <c r="W352" s="22"/>
      <c r="X352" s="22">
        <f t="shared" si="131"/>
        <v>0</v>
      </c>
      <c r="Y352" s="23">
        <f t="shared" si="132"/>
        <v>0</v>
      </c>
      <c r="Z352" s="54"/>
      <c r="AA352" s="34">
        <f t="shared" si="133"/>
        <v>5078.0158563598843</v>
      </c>
      <c r="AB352" s="34">
        <f t="shared" si="134"/>
        <v>-5078.0158563598843</v>
      </c>
      <c r="AD352" s="34">
        <f t="shared" si="135"/>
        <v>0</v>
      </c>
      <c r="AE352" s="34">
        <f t="shared" si="136"/>
        <v>0</v>
      </c>
    </row>
    <row r="353" spans="1:31" x14ac:dyDescent="0.25">
      <c r="A353" s="88">
        <f t="shared" si="123"/>
        <v>47966</v>
      </c>
      <c r="B353" s="19"/>
      <c r="C353" s="22">
        <f t="shared" si="124"/>
        <v>446966.14545256546</v>
      </c>
      <c r="D353" s="21">
        <f t="shared" si="122"/>
        <v>5.208333333333333E-3</v>
      </c>
      <c r="E353" s="22">
        <f t="shared" si="125"/>
        <v>2327.9486742321114</v>
      </c>
      <c r="F353" s="22">
        <f t="shared" si="126"/>
        <v>449294.09412679757</v>
      </c>
      <c r="G353" s="22"/>
      <c r="H353" s="22">
        <f t="shared" si="138"/>
        <v>0</v>
      </c>
      <c r="I353" s="23">
        <f t="shared" si="139"/>
        <v>0</v>
      </c>
      <c r="K353" s="34">
        <f t="shared" si="118"/>
        <v>2327.9486742321114</v>
      </c>
      <c r="L353" s="34">
        <f t="shared" si="119"/>
        <v>-2327.9486742321114</v>
      </c>
      <c r="N353" s="34">
        <f t="shared" si="120"/>
        <v>0</v>
      </c>
      <c r="O353" s="34">
        <f t="shared" si="121"/>
        <v>0</v>
      </c>
      <c r="Q353" s="88">
        <f t="shared" si="127"/>
        <v>49823</v>
      </c>
      <c r="R353" s="19"/>
      <c r="S353" s="20">
        <f t="shared" si="128"/>
        <v>980057.0602774577</v>
      </c>
      <c r="T353" s="21">
        <f t="shared" si="137"/>
        <v>5.208333333333333E-3</v>
      </c>
      <c r="U353" s="22">
        <f t="shared" si="129"/>
        <v>5104.4638556117588</v>
      </c>
      <c r="V353" s="22">
        <f t="shared" si="130"/>
        <v>985161.52413306944</v>
      </c>
      <c r="W353" s="22"/>
      <c r="X353" s="22">
        <f t="shared" si="131"/>
        <v>0</v>
      </c>
      <c r="Y353" s="23">
        <f t="shared" si="132"/>
        <v>0</v>
      </c>
      <c r="Z353" s="54"/>
      <c r="AA353" s="34">
        <f t="shared" si="133"/>
        <v>5104.4638556117588</v>
      </c>
      <c r="AB353" s="34">
        <f t="shared" si="134"/>
        <v>-5104.4638556117588</v>
      </c>
      <c r="AD353" s="34">
        <f t="shared" si="135"/>
        <v>0</v>
      </c>
      <c r="AE353" s="34">
        <f t="shared" si="136"/>
        <v>0</v>
      </c>
    </row>
    <row r="354" spans="1:31" x14ac:dyDescent="0.25">
      <c r="A354" s="88">
        <f t="shared" si="123"/>
        <v>47996</v>
      </c>
      <c r="B354" s="19"/>
      <c r="C354" s="22">
        <f t="shared" si="124"/>
        <v>449294.09412679757</v>
      </c>
      <c r="D354" s="21">
        <f t="shared" si="122"/>
        <v>5.208333333333333E-3</v>
      </c>
      <c r="E354" s="22">
        <f t="shared" si="125"/>
        <v>2340.0734069104037</v>
      </c>
      <c r="F354" s="22">
        <f t="shared" si="126"/>
        <v>451634.16753370798</v>
      </c>
      <c r="G354" s="22"/>
      <c r="H354" s="22">
        <f t="shared" si="138"/>
        <v>0</v>
      </c>
      <c r="I354" s="23">
        <f t="shared" si="139"/>
        <v>0</v>
      </c>
      <c r="K354" s="34">
        <f t="shared" si="118"/>
        <v>2340.0734069104037</v>
      </c>
      <c r="L354" s="34">
        <f t="shared" si="119"/>
        <v>-2340.0734069104037</v>
      </c>
      <c r="N354" s="34">
        <f t="shared" si="120"/>
        <v>0</v>
      </c>
      <c r="O354" s="34">
        <f t="shared" si="121"/>
        <v>0</v>
      </c>
      <c r="Q354" s="89">
        <f t="shared" si="127"/>
        <v>49854</v>
      </c>
      <c r="R354" s="24"/>
      <c r="S354" s="97">
        <f t="shared" si="128"/>
        <v>985161.52413306944</v>
      </c>
      <c r="T354" s="87">
        <f t="shared" si="137"/>
        <v>5.208333333333333E-3</v>
      </c>
      <c r="U354" s="25">
        <f t="shared" si="129"/>
        <v>5131.0496048597361</v>
      </c>
      <c r="V354" s="25">
        <f t="shared" si="130"/>
        <v>990292.57373792923</v>
      </c>
      <c r="W354" s="25"/>
      <c r="X354" s="25">
        <f t="shared" si="131"/>
        <v>0</v>
      </c>
      <c r="Y354" s="26">
        <f t="shared" si="132"/>
        <v>0</v>
      </c>
      <c r="Z354" s="54"/>
      <c r="AA354" s="34">
        <f t="shared" si="133"/>
        <v>5131.0496048597361</v>
      </c>
      <c r="AB354" s="34">
        <f t="shared" si="134"/>
        <v>-5131.0496048597361</v>
      </c>
      <c r="AD354" s="34">
        <f t="shared" si="135"/>
        <v>0</v>
      </c>
      <c r="AE354" s="34">
        <f t="shared" si="136"/>
        <v>0</v>
      </c>
    </row>
    <row r="355" spans="1:31" x14ac:dyDescent="0.25">
      <c r="A355" s="88">
        <f t="shared" si="123"/>
        <v>48027</v>
      </c>
      <c r="B355" s="19"/>
      <c r="C355" s="22">
        <f t="shared" si="124"/>
        <v>451634.16753370798</v>
      </c>
      <c r="D355" s="21">
        <f t="shared" si="122"/>
        <v>5.208333333333333E-3</v>
      </c>
      <c r="E355" s="22">
        <f t="shared" si="125"/>
        <v>2352.2612892380621</v>
      </c>
      <c r="F355" s="22">
        <f t="shared" si="126"/>
        <v>453986.42882294604</v>
      </c>
      <c r="G355" s="22"/>
      <c r="H355" s="22">
        <f t="shared" si="138"/>
        <v>0</v>
      </c>
      <c r="I355" s="23">
        <f t="shared" si="139"/>
        <v>0</v>
      </c>
      <c r="K355" s="34">
        <f t="shared" si="118"/>
        <v>2352.2612892380621</v>
      </c>
      <c r="L355" s="34">
        <f t="shared" si="119"/>
        <v>-2352.2612892380621</v>
      </c>
      <c r="N355" s="34">
        <f t="shared" si="120"/>
        <v>0</v>
      </c>
      <c r="O355" s="34">
        <f t="shared" si="121"/>
        <v>0</v>
      </c>
      <c r="Q355" s="94"/>
      <c r="R355" s="27"/>
      <c r="S355" s="92"/>
      <c r="T355" s="93"/>
      <c r="U355" s="28"/>
      <c r="V355" s="28"/>
      <c r="W355" s="28"/>
      <c r="X355" s="28"/>
      <c r="Y355" s="28"/>
      <c r="Z355" s="95"/>
      <c r="AA355" s="92"/>
      <c r="AB355" s="92"/>
      <c r="AC355" s="96"/>
      <c r="AD355" s="92"/>
      <c r="AE355" s="92"/>
    </row>
    <row r="356" spans="1:31" x14ac:dyDescent="0.25">
      <c r="A356" s="88">
        <f t="shared" si="123"/>
        <v>48057</v>
      </c>
      <c r="B356" s="19"/>
      <c r="C356" s="22">
        <f t="shared" si="124"/>
        <v>453986.42882294604</v>
      </c>
      <c r="D356" s="21">
        <f t="shared" si="122"/>
        <v>5.208333333333333E-3</v>
      </c>
      <c r="E356" s="22">
        <f t="shared" si="125"/>
        <v>2364.5126501195105</v>
      </c>
      <c r="F356" s="22">
        <f t="shared" si="126"/>
        <v>456350.94147306553</v>
      </c>
      <c r="G356" s="22"/>
      <c r="H356" s="22">
        <f t="shared" si="138"/>
        <v>0</v>
      </c>
      <c r="I356" s="23">
        <f t="shared" si="139"/>
        <v>0</v>
      </c>
      <c r="K356" s="34">
        <f t="shared" si="118"/>
        <v>2364.5126501195105</v>
      </c>
      <c r="L356" s="34">
        <f t="shared" si="119"/>
        <v>-2364.5126501195105</v>
      </c>
      <c r="N356" s="34">
        <f t="shared" si="120"/>
        <v>0</v>
      </c>
      <c r="O356" s="34">
        <f t="shared" si="121"/>
        <v>0</v>
      </c>
      <c r="Q356" s="94"/>
      <c r="R356" s="27"/>
      <c r="S356" s="92"/>
      <c r="T356" s="93"/>
      <c r="U356" s="78" t="s">
        <v>33</v>
      </c>
      <c r="V356" s="36">
        <f>S9</f>
        <v>990292.57373791386</v>
      </c>
      <c r="X356" s="36"/>
      <c r="Y356" s="36"/>
      <c r="Z356" s="53" t="s">
        <v>33</v>
      </c>
      <c r="AA356" s="37">
        <f>S9-S13</f>
        <v>817422.21229141392</v>
      </c>
      <c r="AC356" s="53" t="s">
        <v>33</v>
      </c>
      <c r="AD356" s="34">
        <f>S19</f>
        <v>172870.36144649994</v>
      </c>
    </row>
    <row r="357" spans="1:31" x14ac:dyDescent="0.25">
      <c r="A357" s="88">
        <f t="shared" si="123"/>
        <v>48088</v>
      </c>
      <c r="B357" s="19"/>
      <c r="C357" s="22">
        <f t="shared" si="124"/>
        <v>456350.94147306553</v>
      </c>
      <c r="D357" s="21">
        <f t="shared" si="122"/>
        <v>5.208333333333333E-3</v>
      </c>
      <c r="E357" s="22">
        <f t="shared" si="125"/>
        <v>2376.827820172216</v>
      </c>
      <c r="F357" s="22">
        <f t="shared" si="126"/>
        <v>458727.76929323777</v>
      </c>
      <c r="G357" s="22"/>
      <c r="H357" s="22">
        <f t="shared" si="138"/>
        <v>0</v>
      </c>
      <c r="I357" s="23">
        <f t="shared" si="139"/>
        <v>0</v>
      </c>
      <c r="K357" s="34">
        <f t="shared" si="118"/>
        <v>2376.827820172216</v>
      </c>
      <c r="L357" s="34">
        <f t="shared" si="119"/>
        <v>-2376.827820172216</v>
      </c>
      <c r="N357" s="34">
        <f t="shared" si="120"/>
        <v>0</v>
      </c>
      <c r="O357" s="34">
        <f t="shared" si="121"/>
        <v>0</v>
      </c>
      <c r="Q357" s="94"/>
      <c r="R357" s="27"/>
      <c r="S357" s="92"/>
      <c r="T357" s="93"/>
      <c r="U357" s="79" t="s">
        <v>34</v>
      </c>
      <c r="V357" s="34">
        <f>V354-V356</f>
        <v>1.5366822481155396E-8</v>
      </c>
      <c r="X357" s="40"/>
      <c r="Y357" s="40"/>
      <c r="Z357" s="54" t="s">
        <v>34</v>
      </c>
      <c r="AA357" s="34">
        <f>SUM(AA19:AA354)-AA356</f>
        <v>1.57160684466362E-8</v>
      </c>
      <c r="AC357" s="54" t="s">
        <v>34</v>
      </c>
      <c r="AD357" s="34">
        <f>SUM(AD19:AD354)-AD356</f>
        <v>0</v>
      </c>
    </row>
    <row r="358" spans="1:31" x14ac:dyDescent="0.25">
      <c r="A358" s="88">
        <f t="shared" ref="A358:A380" si="140">EDATE(A357,1)</f>
        <v>48119</v>
      </c>
      <c r="B358" s="19"/>
      <c r="C358" s="22">
        <f t="shared" ref="C358:C380" si="141">F357</f>
        <v>458727.76929323777</v>
      </c>
      <c r="D358" s="21">
        <f t="shared" si="122"/>
        <v>5.208333333333333E-3</v>
      </c>
      <c r="E358" s="22">
        <f t="shared" ref="E358:E380" si="142">C358*D358</f>
        <v>2389.2071317356131</v>
      </c>
      <c r="F358" s="22">
        <f t="shared" ref="F358:F380" si="143">E358+C358</f>
        <v>461116.9764249734</v>
      </c>
      <c r="G358" s="22"/>
      <c r="H358" s="22">
        <f t="shared" si="138"/>
        <v>0</v>
      </c>
      <c r="I358" s="23">
        <f t="shared" si="139"/>
        <v>0</v>
      </c>
      <c r="K358" s="34">
        <f t="shared" si="118"/>
        <v>2389.2071317356131</v>
      </c>
      <c r="L358" s="34">
        <f t="shared" si="119"/>
        <v>-2389.2071317356131</v>
      </c>
      <c r="N358" s="34">
        <f t="shared" si="120"/>
        <v>0</v>
      </c>
      <c r="O358" s="34">
        <f t="shared" si="121"/>
        <v>0</v>
      </c>
      <c r="Q358" s="94"/>
      <c r="R358" s="27"/>
      <c r="S358" s="92"/>
      <c r="T358" s="93"/>
      <c r="U358" s="28"/>
      <c r="V358" s="28"/>
      <c r="W358" s="28"/>
      <c r="X358" s="28"/>
      <c r="Y358" s="28"/>
      <c r="Z358" s="95"/>
      <c r="AA358" s="92"/>
      <c r="AB358" s="92"/>
      <c r="AC358" s="96"/>
      <c r="AD358" s="92"/>
      <c r="AE358" s="92"/>
    </row>
    <row r="359" spans="1:31" x14ac:dyDescent="0.25">
      <c r="A359" s="88">
        <f t="shared" si="140"/>
        <v>48149</v>
      </c>
      <c r="B359" s="19"/>
      <c r="C359" s="22">
        <f t="shared" si="141"/>
        <v>461116.9764249734</v>
      </c>
      <c r="D359" s="21">
        <f t="shared" si="122"/>
        <v>5.208333333333333E-3</v>
      </c>
      <c r="E359" s="22">
        <f t="shared" si="142"/>
        <v>2401.6509188800696</v>
      </c>
      <c r="F359" s="22">
        <f t="shared" si="143"/>
        <v>463518.62734385347</v>
      </c>
      <c r="G359" s="22"/>
      <c r="H359" s="22">
        <f t="shared" si="138"/>
        <v>0</v>
      </c>
      <c r="I359" s="23">
        <f t="shared" si="139"/>
        <v>0</v>
      </c>
      <c r="K359" s="34">
        <f t="shared" si="118"/>
        <v>2401.6509188800696</v>
      </c>
      <c r="L359" s="34">
        <f t="shared" si="119"/>
        <v>-2401.6509188800696</v>
      </c>
      <c r="N359" s="34">
        <f t="shared" si="120"/>
        <v>0</v>
      </c>
      <c r="O359" s="34">
        <f t="shared" si="121"/>
        <v>0</v>
      </c>
      <c r="Q359" s="94"/>
      <c r="R359" s="27"/>
      <c r="S359" s="92"/>
      <c r="T359" s="93"/>
      <c r="U359" s="28"/>
      <c r="V359" s="28"/>
      <c r="W359" s="28"/>
      <c r="X359" s="28"/>
      <c r="Y359" s="28"/>
      <c r="Z359" s="95"/>
      <c r="AA359" s="92"/>
      <c r="AB359" s="92"/>
      <c r="AC359" s="96"/>
      <c r="AD359" s="92"/>
      <c r="AE359" s="92"/>
    </row>
    <row r="360" spans="1:31" x14ac:dyDescent="0.25">
      <c r="A360" s="88">
        <f t="shared" si="140"/>
        <v>48180</v>
      </c>
      <c r="B360" s="19"/>
      <c r="C360" s="22">
        <f t="shared" si="141"/>
        <v>463518.62734385347</v>
      </c>
      <c r="D360" s="21">
        <f t="shared" si="122"/>
        <v>5.208333333333333E-3</v>
      </c>
      <c r="E360" s="22">
        <f t="shared" si="142"/>
        <v>2414.1595174159033</v>
      </c>
      <c r="F360" s="22">
        <f t="shared" si="143"/>
        <v>465932.78686126939</v>
      </c>
      <c r="G360" s="22"/>
      <c r="H360" s="22">
        <f t="shared" si="138"/>
        <v>0</v>
      </c>
      <c r="I360" s="23">
        <f t="shared" si="139"/>
        <v>0</v>
      </c>
      <c r="K360" s="34">
        <f t="shared" si="118"/>
        <v>2414.1595174159033</v>
      </c>
      <c r="L360" s="34">
        <f t="shared" si="119"/>
        <v>-2414.1595174159033</v>
      </c>
      <c r="N360" s="34">
        <f t="shared" si="120"/>
        <v>0</v>
      </c>
      <c r="O360" s="34">
        <f t="shared" si="121"/>
        <v>0</v>
      </c>
      <c r="Q360" s="94"/>
      <c r="R360" s="27"/>
      <c r="S360" s="92"/>
      <c r="T360" s="93"/>
      <c r="U360" s="28"/>
      <c r="V360" s="28"/>
      <c r="W360" s="28"/>
      <c r="X360" s="28"/>
      <c r="Y360" s="28"/>
      <c r="Z360" s="95"/>
      <c r="AA360" s="92"/>
      <c r="AB360" s="92"/>
      <c r="AC360" s="96"/>
      <c r="AD360" s="92"/>
      <c r="AE360" s="92"/>
    </row>
    <row r="361" spans="1:31" x14ac:dyDescent="0.25">
      <c r="A361" s="88">
        <f t="shared" si="140"/>
        <v>48210</v>
      </c>
      <c r="B361" s="19"/>
      <c r="C361" s="22">
        <f t="shared" si="141"/>
        <v>465932.78686126939</v>
      </c>
      <c r="D361" s="21">
        <f t="shared" si="122"/>
        <v>5.208333333333333E-3</v>
      </c>
      <c r="E361" s="22">
        <f t="shared" si="142"/>
        <v>2426.7332649024447</v>
      </c>
      <c r="F361" s="22">
        <f t="shared" si="143"/>
        <v>468359.52012617182</v>
      </c>
      <c r="G361" s="22"/>
      <c r="H361" s="22">
        <f t="shared" si="138"/>
        <v>0</v>
      </c>
      <c r="I361" s="23">
        <f t="shared" si="139"/>
        <v>0</v>
      </c>
      <c r="K361" s="34">
        <f t="shared" si="118"/>
        <v>2426.7332649024447</v>
      </c>
      <c r="L361" s="34">
        <f t="shared" si="119"/>
        <v>-2426.7332649024447</v>
      </c>
      <c r="N361" s="34">
        <f t="shared" si="120"/>
        <v>0</v>
      </c>
      <c r="O361" s="34">
        <f t="shared" si="121"/>
        <v>0</v>
      </c>
      <c r="Q361" s="94"/>
      <c r="R361" s="27"/>
      <c r="S361" s="92"/>
      <c r="T361" s="93"/>
      <c r="U361" s="28"/>
      <c r="V361" s="28"/>
      <c r="W361" s="28"/>
      <c r="X361" s="28"/>
      <c r="Y361" s="28"/>
      <c r="Z361" s="95"/>
      <c r="AA361" s="92"/>
      <c r="AB361" s="92"/>
      <c r="AC361" s="96"/>
      <c r="AD361" s="92"/>
      <c r="AE361" s="92"/>
    </row>
    <row r="362" spans="1:31" x14ac:dyDescent="0.25">
      <c r="A362" s="88">
        <f t="shared" si="140"/>
        <v>48241</v>
      </c>
      <c r="B362" s="19"/>
      <c r="C362" s="22">
        <f t="shared" si="141"/>
        <v>468359.52012617182</v>
      </c>
      <c r="D362" s="21">
        <f t="shared" si="122"/>
        <v>5.208333333333333E-3</v>
      </c>
      <c r="E362" s="22">
        <f t="shared" si="142"/>
        <v>2439.3725006571449</v>
      </c>
      <c r="F362" s="22">
        <f t="shared" si="143"/>
        <v>470798.89262682898</v>
      </c>
      <c r="G362" s="22"/>
      <c r="H362" s="22">
        <f t="shared" si="138"/>
        <v>0</v>
      </c>
      <c r="I362" s="23">
        <f t="shared" si="139"/>
        <v>0</v>
      </c>
      <c r="K362" s="34">
        <f t="shared" si="118"/>
        <v>2439.3725006571449</v>
      </c>
      <c r="L362" s="34">
        <f t="shared" si="119"/>
        <v>-2439.3725006571449</v>
      </c>
      <c r="N362" s="34">
        <f t="shared" si="120"/>
        <v>0</v>
      </c>
      <c r="O362" s="34">
        <f t="shared" si="121"/>
        <v>0</v>
      </c>
      <c r="Q362" s="94"/>
      <c r="R362" s="27"/>
      <c r="S362" s="92"/>
      <c r="T362" s="93"/>
      <c r="U362" s="28"/>
      <c r="V362" s="28"/>
      <c r="W362" s="28"/>
      <c r="X362" s="28"/>
      <c r="Y362" s="28"/>
      <c r="Z362" s="95"/>
      <c r="AA362" s="92"/>
      <c r="AB362" s="92"/>
      <c r="AC362" s="96"/>
      <c r="AD362" s="92"/>
      <c r="AE362" s="92"/>
    </row>
    <row r="363" spans="1:31" x14ac:dyDescent="0.25">
      <c r="A363" s="88">
        <f t="shared" si="140"/>
        <v>48272</v>
      </c>
      <c r="B363" s="19"/>
      <c r="C363" s="22">
        <f t="shared" si="141"/>
        <v>470798.89262682898</v>
      </c>
      <c r="D363" s="21">
        <f t="shared" si="122"/>
        <v>5.208333333333333E-3</v>
      </c>
      <c r="E363" s="22">
        <f t="shared" si="142"/>
        <v>2452.0775657647341</v>
      </c>
      <c r="F363" s="22">
        <f t="shared" si="143"/>
        <v>473250.9701925937</v>
      </c>
      <c r="G363" s="22"/>
      <c r="H363" s="22">
        <f t="shared" si="138"/>
        <v>0</v>
      </c>
      <c r="I363" s="23">
        <f t="shared" si="139"/>
        <v>0</v>
      </c>
      <c r="K363" s="34">
        <f t="shared" si="118"/>
        <v>2452.0775657647341</v>
      </c>
      <c r="L363" s="34">
        <f t="shared" si="119"/>
        <v>-2452.0775657647341</v>
      </c>
      <c r="N363" s="34">
        <f t="shared" si="120"/>
        <v>0</v>
      </c>
      <c r="O363" s="34">
        <f t="shared" si="121"/>
        <v>0</v>
      </c>
      <c r="Q363" s="94"/>
      <c r="R363" s="27"/>
      <c r="S363" s="92"/>
      <c r="T363" s="93"/>
      <c r="U363" s="28"/>
      <c r="V363" s="28"/>
      <c r="W363" s="28"/>
      <c r="X363" s="28"/>
      <c r="Y363" s="28"/>
      <c r="Z363" s="95"/>
      <c r="AA363" s="92"/>
      <c r="AB363" s="92"/>
      <c r="AC363" s="96"/>
      <c r="AD363" s="92"/>
      <c r="AE363" s="92"/>
    </row>
    <row r="364" spans="1:31" x14ac:dyDescent="0.25">
      <c r="A364" s="88">
        <f t="shared" si="140"/>
        <v>48301</v>
      </c>
      <c r="B364" s="19"/>
      <c r="C364" s="22">
        <f t="shared" si="141"/>
        <v>473250.9701925937</v>
      </c>
      <c r="D364" s="21">
        <f t="shared" si="122"/>
        <v>5.208333333333333E-3</v>
      </c>
      <c r="E364" s="22">
        <f t="shared" si="142"/>
        <v>2464.8488030864255</v>
      </c>
      <c r="F364" s="22">
        <f t="shared" si="143"/>
        <v>475715.81899568014</v>
      </c>
      <c r="G364" s="22"/>
      <c r="H364" s="22">
        <f t="shared" si="138"/>
        <v>0</v>
      </c>
      <c r="I364" s="23">
        <f t="shared" si="139"/>
        <v>0</v>
      </c>
      <c r="K364" s="34">
        <f t="shared" si="118"/>
        <v>2464.8488030864255</v>
      </c>
      <c r="L364" s="34">
        <f t="shared" si="119"/>
        <v>-2464.8488030864255</v>
      </c>
      <c r="N364" s="34">
        <f t="shared" si="120"/>
        <v>0</v>
      </c>
      <c r="O364" s="34">
        <f t="shared" si="121"/>
        <v>0</v>
      </c>
      <c r="Q364" s="94"/>
      <c r="R364" s="27"/>
      <c r="S364" s="92"/>
      <c r="T364" s="93"/>
      <c r="U364" s="28"/>
      <c r="V364" s="28"/>
      <c r="W364" s="28"/>
      <c r="X364" s="28"/>
      <c r="Y364" s="28"/>
      <c r="Z364" s="95"/>
      <c r="AA364" s="92"/>
      <c r="AB364" s="92"/>
      <c r="AC364" s="96"/>
      <c r="AD364" s="92"/>
      <c r="AE364" s="92"/>
    </row>
    <row r="365" spans="1:31" x14ac:dyDescent="0.25">
      <c r="A365" s="88">
        <f t="shared" si="140"/>
        <v>48332</v>
      </c>
      <c r="B365" s="19"/>
      <c r="C365" s="22">
        <f t="shared" si="141"/>
        <v>475715.81899568014</v>
      </c>
      <c r="D365" s="21">
        <f t="shared" si="122"/>
        <v>5.208333333333333E-3</v>
      </c>
      <c r="E365" s="22">
        <f t="shared" si="142"/>
        <v>2477.6865572691672</v>
      </c>
      <c r="F365" s="22">
        <f t="shared" si="143"/>
        <v>478193.50555294933</v>
      </c>
      <c r="G365" s="22"/>
      <c r="H365" s="22">
        <f t="shared" si="138"/>
        <v>0</v>
      </c>
      <c r="I365" s="23">
        <f t="shared" si="139"/>
        <v>0</v>
      </c>
      <c r="K365" s="34">
        <f t="shared" si="118"/>
        <v>2477.6865572691672</v>
      </c>
      <c r="L365" s="34">
        <f t="shared" si="119"/>
        <v>-2477.6865572691672</v>
      </c>
      <c r="N365" s="34">
        <f t="shared" si="120"/>
        <v>0</v>
      </c>
      <c r="O365" s="34">
        <f t="shared" si="121"/>
        <v>0</v>
      </c>
      <c r="Q365" s="94"/>
      <c r="R365" s="27"/>
      <c r="S365" s="92"/>
      <c r="T365" s="93"/>
      <c r="U365" s="28"/>
      <c r="V365" s="28"/>
      <c r="W365" s="28"/>
      <c r="X365" s="28"/>
      <c r="Y365" s="28"/>
      <c r="Z365" s="95"/>
      <c r="AA365" s="92"/>
      <c r="AB365" s="92"/>
      <c r="AC365" s="96"/>
      <c r="AD365" s="92"/>
      <c r="AE365" s="92"/>
    </row>
    <row r="366" spans="1:31" x14ac:dyDescent="0.25">
      <c r="A366" s="88">
        <f t="shared" si="140"/>
        <v>48362</v>
      </c>
      <c r="B366" s="19"/>
      <c r="C366" s="22">
        <f t="shared" si="141"/>
        <v>478193.50555294933</v>
      </c>
      <c r="D366" s="21">
        <f t="shared" si="122"/>
        <v>5.208333333333333E-3</v>
      </c>
      <c r="E366" s="22">
        <f t="shared" si="142"/>
        <v>2490.5911747549444</v>
      </c>
      <c r="F366" s="22">
        <f t="shared" si="143"/>
        <v>480684.09672770428</v>
      </c>
      <c r="G366" s="22"/>
      <c r="H366" s="22">
        <f t="shared" si="138"/>
        <v>0</v>
      </c>
      <c r="I366" s="23">
        <f t="shared" si="139"/>
        <v>0</v>
      </c>
      <c r="K366" s="34">
        <f t="shared" si="118"/>
        <v>2490.5911747549444</v>
      </c>
      <c r="L366" s="34">
        <f t="shared" si="119"/>
        <v>-2490.5911747549444</v>
      </c>
      <c r="N366" s="34">
        <f t="shared" si="120"/>
        <v>0</v>
      </c>
      <c r="O366" s="34">
        <f t="shared" si="121"/>
        <v>0</v>
      </c>
      <c r="Q366" s="94"/>
      <c r="R366" s="27"/>
      <c r="S366" s="92"/>
      <c r="T366" s="93"/>
      <c r="U366" s="28"/>
      <c r="V366" s="28"/>
      <c r="W366" s="28"/>
      <c r="X366" s="28"/>
      <c r="Y366" s="28"/>
      <c r="Z366" s="95"/>
      <c r="AA366" s="92"/>
      <c r="AB366" s="92"/>
      <c r="AC366" s="96"/>
      <c r="AD366" s="92"/>
      <c r="AE366" s="92"/>
    </row>
    <row r="367" spans="1:31" x14ac:dyDescent="0.25">
      <c r="A367" s="88">
        <f t="shared" si="140"/>
        <v>48393</v>
      </c>
      <c r="B367" s="19"/>
      <c r="C367" s="22">
        <f t="shared" si="141"/>
        <v>480684.09672770428</v>
      </c>
      <c r="D367" s="21">
        <f t="shared" si="122"/>
        <v>5.208333333333333E-3</v>
      </c>
      <c r="E367" s="22">
        <f t="shared" si="142"/>
        <v>2503.5630037901265</v>
      </c>
      <c r="F367" s="22">
        <f t="shared" si="143"/>
        <v>483187.65973149438</v>
      </c>
      <c r="G367" s="22"/>
      <c r="H367" s="22">
        <f t="shared" si="138"/>
        <v>0</v>
      </c>
      <c r="I367" s="23">
        <f t="shared" si="139"/>
        <v>0</v>
      </c>
      <c r="K367" s="34">
        <f t="shared" si="118"/>
        <v>2503.5630037901265</v>
      </c>
      <c r="L367" s="34">
        <f t="shared" si="119"/>
        <v>-2503.5630037901265</v>
      </c>
      <c r="N367" s="34">
        <f t="shared" si="120"/>
        <v>0</v>
      </c>
      <c r="O367" s="34">
        <f t="shared" si="121"/>
        <v>0</v>
      </c>
      <c r="Q367" s="94"/>
      <c r="R367" s="27"/>
      <c r="S367" s="92"/>
      <c r="T367" s="93"/>
      <c r="U367" s="28"/>
      <c r="V367" s="28"/>
      <c r="W367" s="28"/>
      <c r="X367" s="28"/>
      <c r="Y367" s="28"/>
      <c r="Z367" s="95"/>
      <c r="AA367" s="92"/>
      <c r="AB367" s="92"/>
      <c r="AC367" s="96"/>
      <c r="AD367" s="92"/>
      <c r="AE367" s="92"/>
    </row>
    <row r="368" spans="1:31" x14ac:dyDescent="0.25">
      <c r="A368" s="88">
        <f t="shared" si="140"/>
        <v>48423</v>
      </c>
      <c r="B368" s="19"/>
      <c r="C368" s="22">
        <f t="shared" si="141"/>
        <v>483187.65973149438</v>
      </c>
      <c r="D368" s="21">
        <f t="shared" si="122"/>
        <v>5.208333333333333E-3</v>
      </c>
      <c r="E368" s="22">
        <f t="shared" si="142"/>
        <v>2516.6023944348663</v>
      </c>
      <c r="F368" s="22">
        <f t="shared" si="143"/>
        <v>485704.26212592924</v>
      </c>
      <c r="G368" s="22"/>
      <c r="H368" s="22">
        <f t="shared" si="138"/>
        <v>0</v>
      </c>
      <c r="I368" s="23">
        <f t="shared" si="139"/>
        <v>0</v>
      </c>
      <c r="K368" s="34">
        <f t="shared" ref="K368:K385" si="144">E368</f>
        <v>2516.6023944348663</v>
      </c>
      <c r="L368" s="34">
        <f t="shared" ref="L368:L385" si="145">-K368</f>
        <v>-2516.6023944348663</v>
      </c>
      <c r="N368" s="34">
        <f t="shared" ref="N368:N385" si="146">-H368</f>
        <v>0</v>
      </c>
      <c r="O368" s="34">
        <f t="shared" ref="O368:O385" si="147">-N368</f>
        <v>0</v>
      </c>
      <c r="Q368" s="94"/>
      <c r="R368" s="27"/>
      <c r="S368" s="92"/>
      <c r="T368" s="93"/>
      <c r="U368" s="28"/>
      <c r="V368" s="28"/>
      <c r="W368" s="28"/>
      <c r="X368" s="28"/>
      <c r="Y368" s="28"/>
      <c r="Z368" s="95"/>
      <c r="AA368" s="92"/>
      <c r="AB368" s="92"/>
      <c r="AC368" s="96"/>
      <c r="AD368" s="92"/>
      <c r="AE368" s="92"/>
    </row>
    <row r="369" spans="1:31" x14ac:dyDescent="0.25">
      <c r="A369" s="88">
        <f t="shared" si="140"/>
        <v>48454</v>
      </c>
      <c r="B369" s="19"/>
      <c r="C369" s="22">
        <f t="shared" si="141"/>
        <v>485704.26212592924</v>
      </c>
      <c r="D369" s="21">
        <f t="shared" si="122"/>
        <v>5.208333333333333E-3</v>
      </c>
      <c r="E369" s="22">
        <f t="shared" si="142"/>
        <v>2529.7096985725479</v>
      </c>
      <c r="F369" s="22">
        <f t="shared" si="143"/>
        <v>488233.97182450176</v>
      </c>
      <c r="G369" s="22"/>
      <c r="H369" s="22">
        <f t="shared" si="138"/>
        <v>0</v>
      </c>
      <c r="I369" s="23">
        <f t="shared" si="139"/>
        <v>0</v>
      </c>
      <c r="K369" s="34">
        <f t="shared" si="144"/>
        <v>2529.7096985725479</v>
      </c>
      <c r="L369" s="34">
        <f t="shared" si="145"/>
        <v>-2529.7096985725479</v>
      </c>
      <c r="N369" s="34">
        <f t="shared" si="146"/>
        <v>0</v>
      </c>
      <c r="O369" s="34">
        <f t="shared" si="147"/>
        <v>0</v>
      </c>
      <c r="Q369" s="94"/>
      <c r="R369" s="27"/>
      <c r="S369" s="92"/>
      <c r="T369" s="93"/>
      <c r="U369" s="28"/>
      <c r="V369" s="28"/>
      <c r="W369" s="28"/>
      <c r="X369" s="28"/>
      <c r="Y369" s="28"/>
      <c r="Z369" s="95"/>
      <c r="AA369" s="92"/>
      <c r="AB369" s="92"/>
      <c r="AC369" s="96"/>
      <c r="AD369" s="92"/>
      <c r="AE369" s="92"/>
    </row>
    <row r="370" spans="1:31" x14ac:dyDescent="0.25">
      <c r="A370" s="88">
        <f t="shared" si="140"/>
        <v>48485</v>
      </c>
      <c r="B370" s="19"/>
      <c r="C370" s="22">
        <f t="shared" si="141"/>
        <v>488233.97182450176</v>
      </c>
      <c r="D370" s="21">
        <f t="shared" si="122"/>
        <v>5.208333333333333E-3</v>
      </c>
      <c r="E370" s="22">
        <f t="shared" si="142"/>
        <v>2542.8852699192798</v>
      </c>
      <c r="F370" s="22">
        <f t="shared" si="143"/>
        <v>490776.85709442105</v>
      </c>
      <c r="G370" s="22"/>
      <c r="H370" s="22">
        <f t="shared" si="138"/>
        <v>0</v>
      </c>
      <c r="I370" s="23">
        <f t="shared" si="139"/>
        <v>0</v>
      </c>
      <c r="K370" s="34">
        <f t="shared" si="144"/>
        <v>2542.8852699192798</v>
      </c>
      <c r="L370" s="34">
        <f t="shared" si="145"/>
        <v>-2542.8852699192798</v>
      </c>
      <c r="N370" s="34">
        <f t="shared" si="146"/>
        <v>0</v>
      </c>
      <c r="O370" s="34">
        <f t="shared" si="147"/>
        <v>0</v>
      </c>
      <c r="Q370" s="94"/>
      <c r="R370" s="27"/>
      <c r="S370" s="92"/>
      <c r="T370" s="93"/>
      <c r="U370" s="28"/>
      <c r="V370" s="28"/>
      <c r="W370" s="28"/>
      <c r="X370" s="28"/>
      <c r="Y370" s="28"/>
      <c r="Z370" s="95"/>
      <c r="AA370" s="92"/>
      <c r="AB370" s="92"/>
      <c r="AC370" s="96"/>
      <c r="AD370" s="92"/>
      <c r="AE370" s="92"/>
    </row>
    <row r="371" spans="1:31" x14ac:dyDescent="0.25">
      <c r="A371" s="88">
        <f t="shared" si="140"/>
        <v>48515</v>
      </c>
      <c r="B371" s="19"/>
      <c r="C371" s="22">
        <f t="shared" si="141"/>
        <v>490776.85709442105</v>
      </c>
      <c r="D371" s="21">
        <f t="shared" ref="D371:D385" si="148">$C$12/12</f>
        <v>5.208333333333333E-3</v>
      </c>
      <c r="E371" s="22">
        <f t="shared" si="142"/>
        <v>2556.1294640334427</v>
      </c>
      <c r="F371" s="22">
        <f t="shared" si="143"/>
        <v>493332.98655845452</v>
      </c>
      <c r="G371" s="22"/>
      <c r="H371" s="22">
        <f t="shared" si="138"/>
        <v>0</v>
      </c>
      <c r="I371" s="23">
        <f t="shared" si="139"/>
        <v>0</v>
      </c>
      <c r="K371" s="34">
        <f t="shared" si="144"/>
        <v>2556.1294640334427</v>
      </c>
      <c r="L371" s="34">
        <f t="shared" si="145"/>
        <v>-2556.1294640334427</v>
      </c>
      <c r="N371" s="34">
        <f t="shared" si="146"/>
        <v>0</v>
      </c>
      <c r="O371" s="34">
        <f t="shared" si="147"/>
        <v>0</v>
      </c>
      <c r="Q371" s="94"/>
      <c r="R371" s="27"/>
      <c r="S371" s="92"/>
      <c r="T371" s="93"/>
      <c r="U371" s="28"/>
      <c r="V371" s="28"/>
      <c r="W371" s="28"/>
      <c r="X371" s="28"/>
      <c r="Y371" s="28"/>
      <c r="Z371" s="95"/>
      <c r="AA371" s="92"/>
      <c r="AB371" s="92"/>
      <c r="AC371" s="96"/>
      <c r="AD371" s="92"/>
      <c r="AE371" s="92"/>
    </row>
    <row r="372" spans="1:31" x14ac:dyDescent="0.25">
      <c r="A372" s="88">
        <f t="shared" si="140"/>
        <v>48546</v>
      </c>
      <c r="B372" s="19"/>
      <c r="C372" s="22">
        <f t="shared" si="141"/>
        <v>493332.98655845452</v>
      </c>
      <c r="D372" s="21">
        <f t="shared" si="148"/>
        <v>5.208333333333333E-3</v>
      </c>
      <c r="E372" s="22">
        <f t="shared" si="142"/>
        <v>2569.442638325284</v>
      </c>
      <c r="F372" s="22">
        <f t="shared" si="143"/>
        <v>495902.42919677979</v>
      </c>
      <c r="G372" s="22"/>
      <c r="H372" s="22">
        <f t="shared" si="138"/>
        <v>0</v>
      </c>
      <c r="I372" s="23">
        <f t="shared" si="139"/>
        <v>0</v>
      </c>
      <c r="K372" s="34">
        <f t="shared" si="144"/>
        <v>2569.442638325284</v>
      </c>
      <c r="L372" s="34">
        <f t="shared" si="145"/>
        <v>-2569.442638325284</v>
      </c>
      <c r="N372" s="34">
        <f t="shared" si="146"/>
        <v>0</v>
      </c>
      <c r="O372" s="34">
        <f t="shared" si="147"/>
        <v>0</v>
      </c>
      <c r="Q372" s="94"/>
      <c r="R372" s="27"/>
      <c r="S372" s="92"/>
      <c r="T372" s="93"/>
      <c r="U372" s="28"/>
      <c r="V372" s="28"/>
      <c r="W372" s="28"/>
      <c r="X372" s="28"/>
      <c r="Y372" s="28"/>
      <c r="Z372" s="95"/>
      <c r="AA372" s="92"/>
      <c r="AB372" s="92"/>
      <c r="AC372" s="96"/>
      <c r="AD372" s="92"/>
      <c r="AE372" s="92"/>
    </row>
    <row r="373" spans="1:31" x14ac:dyDescent="0.25">
      <c r="A373" s="88">
        <f t="shared" si="140"/>
        <v>48576</v>
      </c>
      <c r="B373" s="19"/>
      <c r="C373" s="22">
        <f t="shared" si="141"/>
        <v>495902.42919677979</v>
      </c>
      <c r="D373" s="21">
        <f t="shared" si="148"/>
        <v>5.208333333333333E-3</v>
      </c>
      <c r="E373" s="22">
        <f t="shared" si="142"/>
        <v>2582.8251520665613</v>
      </c>
      <c r="F373" s="22">
        <f t="shared" si="143"/>
        <v>498485.25434884633</v>
      </c>
      <c r="G373" s="22"/>
      <c r="H373" s="22">
        <f t="shared" si="138"/>
        <v>0</v>
      </c>
      <c r="I373" s="23">
        <f t="shared" si="139"/>
        <v>0</v>
      </c>
      <c r="K373" s="34">
        <f t="shared" si="144"/>
        <v>2582.8251520665613</v>
      </c>
      <c r="L373" s="34">
        <f t="shared" si="145"/>
        <v>-2582.8251520665613</v>
      </c>
      <c r="N373" s="34">
        <f t="shared" si="146"/>
        <v>0</v>
      </c>
      <c r="O373" s="34">
        <f t="shared" si="147"/>
        <v>0</v>
      </c>
      <c r="Q373" s="94"/>
      <c r="R373" s="27"/>
      <c r="S373" s="92"/>
      <c r="T373" s="93"/>
      <c r="U373" s="28"/>
      <c r="V373" s="28"/>
      <c r="W373" s="28"/>
      <c r="X373" s="28"/>
      <c r="Y373" s="28"/>
      <c r="Z373" s="95"/>
      <c r="AA373" s="92"/>
      <c r="AB373" s="92"/>
      <c r="AC373" s="96"/>
      <c r="AD373" s="92"/>
      <c r="AE373" s="92"/>
    </row>
    <row r="374" spans="1:31" x14ac:dyDescent="0.25">
      <c r="A374" s="88">
        <f t="shared" si="140"/>
        <v>48607</v>
      </c>
      <c r="B374" s="19"/>
      <c r="C374" s="22">
        <f t="shared" si="141"/>
        <v>498485.25434884633</v>
      </c>
      <c r="D374" s="21">
        <f t="shared" si="148"/>
        <v>5.208333333333333E-3</v>
      </c>
      <c r="E374" s="22">
        <f t="shared" si="142"/>
        <v>2596.2773664002411</v>
      </c>
      <c r="F374" s="22">
        <f t="shared" si="143"/>
        <v>501081.53171524656</v>
      </c>
      <c r="G374" s="22"/>
      <c r="H374" s="22">
        <f t="shared" si="138"/>
        <v>0</v>
      </c>
      <c r="I374" s="23">
        <f t="shared" si="139"/>
        <v>0</v>
      </c>
      <c r="K374" s="34">
        <f t="shared" si="144"/>
        <v>2596.2773664002411</v>
      </c>
      <c r="L374" s="34">
        <f t="shared" si="145"/>
        <v>-2596.2773664002411</v>
      </c>
      <c r="N374" s="34">
        <f t="shared" si="146"/>
        <v>0</v>
      </c>
      <c r="O374" s="34">
        <f t="shared" si="147"/>
        <v>0</v>
      </c>
      <c r="Q374" s="94"/>
      <c r="R374" s="27"/>
      <c r="S374" s="92"/>
      <c r="T374" s="93"/>
      <c r="U374" s="28"/>
      <c r="V374" s="28"/>
      <c r="W374" s="28"/>
      <c r="X374" s="28"/>
      <c r="Y374" s="28"/>
      <c r="Z374" s="95"/>
      <c r="AA374" s="92"/>
      <c r="AB374" s="92"/>
      <c r="AC374" s="96"/>
      <c r="AD374" s="92"/>
      <c r="AE374" s="92"/>
    </row>
    <row r="375" spans="1:31" x14ac:dyDescent="0.25">
      <c r="A375" s="88">
        <f t="shared" si="140"/>
        <v>48638</v>
      </c>
      <c r="B375" s="19"/>
      <c r="C375" s="22">
        <f t="shared" si="141"/>
        <v>501081.53171524656</v>
      </c>
      <c r="D375" s="21">
        <f t="shared" si="148"/>
        <v>5.208333333333333E-3</v>
      </c>
      <c r="E375" s="22">
        <f t="shared" si="142"/>
        <v>2609.7996443502425</v>
      </c>
      <c r="F375" s="22">
        <f t="shared" si="143"/>
        <v>503691.33135959681</v>
      </c>
      <c r="G375" s="22"/>
      <c r="H375" s="22">
        <f t="shared" si="138"/>
        <v>0</v>
      </c>
      <c r="I375" s="23">
        <f t="shared" si="139"/>
        <v>0</v>
      </c>
      <c r="K375" s="34">
        <f t="shared" si="144"/>
        <v>2609.7996443502425</v>
      </c>
      <c r="L375" s="34">
        <f t="shared" si="145"/>
        <v>-2609.7996443502425</v>
      </c>
      <c r="N375" s="34">
        <f t="shared" si="146"/>
        <v>0</v>
      </c>
      <c r="O375" s="34">
        <f t="shared" si="147"/>
        <v>0</v>
      </c>
      <c r="Q375" s="94"/>
      <c r="R375" s="27"/>
      <c r="S375" s="92"/>
      <c r="T375" s="93"/>
      <c r="U375" s="28"/>
      <c r="V375" s="28"/>
      <c r="W375" s="28"/>
      <c r="X375" s="28"/>
      <c r="Y375" s="28"/>
      <c r="Z375" s="95"/>
      <c r="AA375" s="92"/>
      <c r="AB375" s="92"/>
      <c r="AC375" s="96"/>
      <c r="AD375" s="92"/>
      <c r="AE375" s="92"/>
    </row>
    <row r="376" spans="1:31" x14ac:dyDescent="0.25">
      <c r="A376" s="88">
        <f t="shared" si="140"/>
        <v>48666</v>
      </c>
      <c r="B376" s="19"/>
      <c r="C376" s="22">
        <f t="shared" si="141"/>
        <v>503691.33135959681</v>
      </c>
      <c r="D376" s="21">
        <f t="shared" si="148"/>
        <v>5.208333333333333E-3</v>
      </c>
      <c r="E376" s="22">
        <f t="shared" si="142"/>
        <v>2623.3923508312332</v>
      </c>
      <c r="F376" s="22">
        <f t="shared" si="143"/>
        <v>506314.72371042805</v>
      </c>
      <c r="G376" s="22"/>
      <c r="H376" s="22">
        <f t="shared" si="138"/>
        <v>0</v>
      </c>
      <c r="I376" s="23">
        <f t="shared" si="139"/>
        <v>0</v>
      </c>
      <c r="K376" s="34">
        <f t="shared" si="144"/>
        <v>2623.3923508312332</v>
      </c>
      <c r="L376" s="34">
        <f t="shared" si="145"/>
        <v>-2623.3923508312332</v>
      </c>
      <c r="N376" s="34">
        <f t="shared" si="146"/>
        <v>0</v>
      </c>
      <c r="O376" s="34">
        <f t="shared" si="147"/>
        <v>0</v>
      </c>
      <c r="Q376" s="94"/>
      <c r="R376" s="27"/>
      <c r="S376" s="92"/>
      <c r="T376" s="93"/>
      <c r="U376" s="28"/>
      <c r="V376" s="28"/>
      <c r="W376" s="28"/>
      <c r="X376" s="28"/>
      <c r="Y376" s="28"/>
      <c r="Z376" s="95"/>
      <c r="AA376" s="92"/>
      <c r="AB376" s="92"/>
      <c r="AC376" s="96"/>
      <c r="AD376" s="92"/>
      <c r="AE376" s="92"/>
    </row>
    <row r="377" spans="1:31" x14ac:dyDescent="0.25">
      <c r="A377" s="88">
        <f t="shared" si="140"/>
        <v>48697</v>
      </c>
      <c r="B377" s="19"/>
      <c r="C377" s="22">
        <f t="shared" si="141"/>
        <v>506314.72371042805</v>
      </c>
      <c r="D377" s="21">
        <f t="shared" si="148"/>
        <v>5.208333333333333E-3</v>
      </c>
      <c r="E377" s="22">
        <f t="shared" si="142"/>
        <v>2637.0558526584791</v>
      </c>
      <c r="F377" s="22">
        <f t="shared" si="143"/>
        <v>508951.77956308651</v>
      </c>
      <c r="G377" s="22"/>
      <c r="H377" s="22">
        <f t="shared" si="138"/>
        <v>0</v>
      </c>
      <c r="I377" s="23">
        <f t="shared" si="139"/>
        <v>0</v>
      </c>
      <c r="K377" s="34">
        <f t="shared" si="144"/>
        <v>2637.0558526584791</v>
      </c>
      <c r="L377" s="34">
        <f t="shared" si="145"/>
        <v>-2637.0558526584791</v>
      </c>
      <c r="N377" s="34">
        <f t="shared" si="146"/>
        <v>0</v>
      </c>
      <c r="O377" s="34">
        <f t="shared" si="147"/>
        <v>0</v>
      </c>
      <c r="Q377" s="94"/>
      <c r="R377" s="27"/>
      <c r="S377" s="92"/>
      <c r="T377" s="93"/>
      <c r="U377" s="28"/>
      <c r="V377" s="28"/>
      <c r="W377" s="28"/>
      <c r="X377" s="28"/>
      <c r="Y377" s="28"/>
      <c r="Z377" s="95"/>
      <c r="AA377" s="92"/>
      <c r="AB377" s="92"/>
      <c r="AC377" s="96"/>
      <c r="AD377" s="92"/>
      <c r="AE377" s="92"/>
    </row>
    <row r="378" spans="1:31" x14ac:dyDescent="0.25">
      <c r="A378" s="88">
        <f t="shared" si="140"/>
        <v>48727</v>
      </c>
      <c r="B378" s="19"/>
      <c r="C378" s="22">
        <f t="shared" si="141"/>
        <v>508951.77956308651</v>
      </c>
      <c r="D378" s="21">
        <f t="shared" si="148"/>
        <v>5.208333333333333E-3</v>
      </c>
      <c r="E378" s="22">
        <f t="shared" si="142"/>
        <v>2650.790518557742</v>
      </c>
      <c r="F378" s="22">
        <f t="shared" si="143"/>
        <v>511602.57008164428</v>
      </c>
      <c r="G378" s="22"/>
      <c r="H378" s="22">
        <f t="shared" si="138"/>
        <v>0</v>
      </c>
      <c r="I378" s="23">
        <f t="shared" si="139"/>
        <v>0</v>
      </c>
      <c r="K378" s="34">
        <f t="shared" si="144"/>
        <v>2650.790518557742</v>
      </c>
      <c r="L378" s="34">
        <f t="shared" si="145"/>
        <v>-2650.790518557742</v>
      </c>
      <c r="N378" s="34">
        <f t="shared" si="146"/>
        <v>0</v>
      </c>
      <c r="O378" s="34">
        <f t="shared" si="147"/>
        <v>0</v>
      </c>
      <c r="Q378" s="94"/>
      <c r="R378" s="27"/>
      <c r="S378" s="92"/>
      <c r="T378" s="93"/>
      <c r="U378" s="28"/>
      <c r="V378" s="28"/>
      <c r="W378" s="28"/>
      <c r="X378" s="28"/>
      <c r="Y378" s="28"/>
      <c r="Z378" s="95"/>
      <c r="AA378" s="92"/>
      <c r="AB378" s="92"/>
      <c r="AC378" s="96"/>
      <c r="AD378" s="92"/>
      <c r="AE378" s="92"/>
    </row>
    <row r="379" spans="1:31" x14ac:dyDescent="0.25">
      <c r="A379" s="88">
        <f t="shared" si="140"/>
        <v>48758</v>
      </c>
      <c r="B379" s="19"/>
      <c r="C379" s="22">
        <f t="shared" si="141"/>
        <v>511602.57008164428</v>
      </c>
      <c r="D379" s="21">
        <f t="shared" si="148"/>
        <v>5.208333333333333E-3</v>
      </c>
      <c r="E379" s="22">
        <f t="shared" si="142"/>
        <v>2664.5967191752306</v>
      </c>
      <c r="F379" s="22">
        <f t="shared" si="143"/>
        <v>514267.16680081951</v>
      </c>
      <c r="G379" s="22"/>
      <c r="H379" s="22">
        <f t="shared" si="138"/>
        <v>0</v>
      </c>
      <c r="I379" s="23">
        <f t="shared" si="139"/>
        <v>0</v>
      </c>
      <c r="K379" s="34">
        <f t="shared" si="144"/>
        <v>2664.5967191752306</v>
      </c>
      <c r="L379" s="34">
        <f t="shared" si="145"/>
        <v>-2664.5967191752306</v>
      </c>
      <c r="N379" s="34">
        <f t="shared" si="146"/>
        <v>0</v>
      </c>
      <c r="O379" s="34">
        <f t="shared" si="147"/>
        <v>0</v>
      </c>
      <c r="Q379" s="94"/>
      <c r="R379" s="27"/>
      <c r="S379" s="92"/>
      <c r="T379" s="93"/>
      <c r="U379" s="28"/>
      <c r="V379" s="28"/>
      <c r="W379" s="28"/>
      <c r="X379" s="28"/>
      <c r="Y379" s="28"/>
      <c r="Z379" s="95"/>
      <c r="AA379" s="92"/>
      <c r="AB379" s="92"/>
      <c r="AC379" s="96"/>
      <c r="AD379" s="92"/>
      <c r="AE379" s="92"/>
    </row>
    <row r="380" spans="1:31" x14ac:dyDescent="0.25">
      <c r="A380" s="88">
        <f t="shared" si="140"/>
        <v>48788</v>
      </c>
      <c r="B380" s="19"/>
      <c r="C380" s="22">
        <f t="shared" si="141"/>
        <v>514267.16680081951</v>
      </c>
      <c r="D380" s="21">
        <f t="shared" si="148"/>
        <v>5.208333333333333E-3</v>
      </c>
      <c r="E380" s="22">
        <f t="shared" si="142"/>
        <v>2678.4748270876016</v>
      </c>
      <c r="F380" s="22">
        <f t="shared" si="143"/>
        <v>516945.64162790711</v>
      </c>
      <c r="G380" s="22"/>
      <c r="H380" s="22">
        <f t="shared" si="138"/>
        <v>0</v>
      </c>
      <c r="I380" s="23">
        <f t="shared" si="139"/>
        <v>0</v>
      </c>
      <c r="K380" s="34">
        <f t="shared" si="144"/>
        <v>2678.4748270876016</v>
      </c>
      <c r="L380" s="34">
        <f t="shared" si="145"/>
        <v>-2678.4748270876016</v>
      </c>
      <c r="N380" s="34">
        <f t="shared" si="146"/>
        <v>0</v>
      </c>
      <c r="O380" s="34">
        <f t="shared" si="147"/>
        <v>0</v>
      </c>
      <c r="Q380" s="94"/>
      <c r="R380" s="27"/>
      <c r="S380" s="92"/>
      <c r="T380" s="93"/>
      <c r="U380" s="28"/>
      <c r="V380" s="28"/>
      <c r="W380" s="28"/>
      <c r="X380" s="28"/>
      <c r="Y380" s="28"/>
      <c r="Z380" s="95"/>
      <c r="AA380" s="92"/>
      <c r="AB380" s="92"/>
      <c r="AC380" s="96"/>
      <c r="AD380" s="92"/>
      <c r="AE380" s="92"/>
    </row>
    <row r="381" spans="1:31" x14ac:dyDescent="0.25">
      <c r="A381" s="88">
        <f t="shared" ref="A381:A382" si="149">EDATE(A380,1)</f>
        <v>48819</v>
      </c>
      <c r="B381" s="19"/>
      <c r="C381" s="22">
        <f t="shared" ref="C381:C382" si="150">F380</f>
        <v>516945.64162790711</v>
      </c>
      <c r="D381" s="21">
        <f t="shared" si="148"/>
        <v>5.208333333333333E-3</v>
      </c>
      <c r="E381" s="22">
        <f t="shared" ref="E381:E382" si="151">C381*D381</f>
        <v>2692.4252168120161</v>
      </c>
      <c r="F381" s="22">
        <f t="shared" ref="F381:F382" si="152">E381+C381</f>
        <v>519638.06684471911</v>
      </c>
      <c r="G381" s="22"/>
      <c r="H381" s="22">
        <f t="shared" si="138"/>
        <v>0</v>
      </c>
      <c r="I381" s="23">
        <f t="shared" si="139"/>
        <v>0</v>
      </c>
      <c r="K381" s="34">
        <f t="shared" si="144"/>
        <v>2692.4252168120161</v>
      </c>
      <c r="L381" s="34">
        <f t="shared" si="145"/>
        <v>-2692.4252168120161</v>
      </c>
      <c r="N381" s="34">
        <f t="shared" si="146"/>
        <v>0</v>
      </c>
      <c r="O381" s="34">
        <f t="shared" si="147"/>
        <v>0</v>
      </c>
      <c r="Q381" s="94"/>
      <c r="R381" s="27"/>
      <c r="S381" s="92"/>
      <c r="T381" s="93"/>
      <c r="U381" s="28"/>
      <c r="V381" s="28"/>
      <c r="W381" s="28"/>
      <c r="X381" s="28"/>
      <c r="Y381" s="28"/>
      <c r="Z381" s="95"/>
      <c r="AA381" s="92"/>
      <c r="AB381" s="92"/>
      <c r="AC381" s="96"/>
      <c r="AD381" s="92"/>
      <c r="AE381" s="92"/>
    </row>
    <row r="382" spans="1:31" x14ac:dyDescent="0.25">
      <c r="A382" s="88">
        <f t="shared" si="149"/>
        <v>48850</v>
      </c>
      <c r="B382" s="19"/>
      <c r="C382" s="22">
        <f t="shared" si="150"/>
        <v>519638.06684471911</v>
      </c>
      <c r="D382" s="21">
        <f t="shared" si="148"/>
        <v>5.208333333333333E-3</v>
      </c>
      <c r="E382" s="22">
        <f t="shared" si="151"/>
        <v>2706.4482648162452</v>
      </c>
      <c r="F382" s="22">
        <f t="shared" si="152"/>
        <v>522344.51510953536</v>
      </c>
      <c r="G382" s="22"/>
      <c r="H382" s="22">
        <f t="shared" si="138"/>
        <v>0</v>
      </c>
      <c r="I382" s="23">
        <f t="shared" si="139"/>
        <v>0</v>
      </c>
      <c r="K382" s="34">
        <f t="shared" si="144"/>
        <v>2706.4482648162452</v>
      </c>
      <c r="L382" s="34">
        <f t="shared" si="145"/>
        <v>-2706.4482648162452</v>
      </c>
      <c r="N382" s="34">
        <f t="shared" si="146"/>
        <v>0</v>
      </c>
      <c r="O382" s="34">
        <f t="shared" si="147"/>
        <v>0</v>
      </c>
      <c r="Q382" s="94"/>
      <c r="R382" s="27"/>
      <c r="S382" s="92"/>
      <c r="T382" s="93"/>
      <c r="U382" s="28"/>
      <c r="V382" s="28"/>
      <c r="W382" s="28"/>
      <c r="X382" s="28"/>
      <c r="Y382" s="28"/>
      <c r="Z382" s="95"/>
      <c r="AA382" s="92"/>
      <c r="AB382" s="92"/>
      <c r="AC382" s="96"/>
      <c r="AD382" s="92"/>
      <c r="AE382" s="92"/>
    </row>
    <row r="383" spans="1:31" x14ac:dyDescent="0.25">
      <c r="A383" s="88">
        <f t="shared" ref="A383:A385" si="153">EDATE(A382,1)</f>
        <v>48880</v>
      </c>
      <c r="B383" s="19"/>
      <c r="C383" s="22">
        <f t="shared" ref="C383:C385" si="154">F382</f>
        <v>522344.51510953536</v>
      </c>
      <c r="D383" s="21">
        <f t="shared" si="148"/>
        <v>5.208333333333333E-3</v>
      </c>
      <c r="E383" s="22">
        <f t="shared" ref="E383:E385" si="155">C383*D383</f>
        <v>2720.54434952883</v>
      </c>
      <c r="F383" s="22">
        <f t="shared" ref="F383:F385" si="156">E383+C383</f>
        <v>525065.05945906416</v>
      </c>
      <c r="G383" s="22"/>
      <c r="H383" s="22">
        <f t="shared" si="138"/>
        <v>0</v>
      </c>
      <c r="I383" s="23">
        <f t="shared" si="139"/>
        <v>0</v>
      </c>
      <c r="K383" s="34">
        <f t="shared" si="144"/>
        <v>2720.54434952883</v>
      </c>
      <c r="L383" s="34">
        <f t="shared" si="145"/>
        <v>-2720.54434952883</v>
      </c>
      <c r="N383" s="34">
        <f t="shared" si="146"/>
        <v>0</v>
      </c>
      <c r="O383" s="34">
        <f t="shared" si="147"/>
        <v>0</v>
      </c>
      <c r="Q383" s="94"/>
      <c r="R383" s="27"/>
      <c r="S383" s="92"/>
      <c r="T383" s="93"/>
      <c r="U383" s="28"/>
      <c r="V383" s="28"/>
      <c r="W383" s="28"/>
      <c r="X383" s="28"/>
      <c r="Y383" s="28"/>
      <c r="Z383" s="95"/>
      <c r="AA383" s="92"/>
      <c r="AB383" s="92"/>
      <c r="AC383" s="96"/>
      <c r="AD383" s="92"/>
      <c r="AE383" s="92"/>
    </row>
    <row r="384" spans="1:31" x14ac:dyDescent="0.25">
      <c r="A384" s="88">
        <f t="shared" si="153"/>
        <v>48911</v>
      </c>
      <c r="B384" s="19"/>
      <c r="C384" s="22">
        <f t="shared" si="154"/>
        <v>525065.05945906416</v>
      </c>
      <c r="D384" s="21">
        <f t="shared" si="148"/>
        <v>5.208333333333333E-3</v>
      </c>
      <c r="E384" s="22">
        <f t="shared" si="155"/>
        <v>2734.7138513492923</v>
      </c>
      <c r="F384" s="22">
        <f t="shared" si="156"/>
        <v>527799.77331041347</v>
      </c>
      <c r="G384" s="22"/>
      <c r="H384" s="22">
        <f t="shared" si="138"/>
        <v>0</v>
      </c>
      <c r="I384" s="23">
        <f t="shared" si="139"/>
        <v>0</v>
      </c>
      <c r="K384" s="34">
        <f t="shared" si="144"/>
        <v>2734.7138513492923</v>
      </c>
      <c r="L384" s="34">
        <f t="shared" si="145"/>
        <v>-2734.7138513492923</v>
      </c>
      <c r="N384" s="34">
        <f t="shared" si="146"/>
        <v>0</v>
      </c>
      <c r="O384" s="34">
        <f t="shared" si="147"/>
        <v>0</v>
      </c>
      <c r="Q384" s="94"/>
      <c r="R384" s="27"/>
      <c r="S384" s="92"/>
      <c r="T384" s="93"/>
      <c r="U384" s="28"/>
      <c r="V384" s="28"/>
      <c r="W384" s="28"/>
      <c r="X384" s="28"/>
      <c r="Y384" s="28"/>
      <c r="Z384" s="95"/>
      <c r="AA384" s="92"/>
      <c r="AB384" s="92"/>
      <c r="AC384" s="96"/>
      <c r="AD384" s="92"/>
      <c r="AE384" s="92"/>
    </row>
    <row r="385" spans="1:31" x14ac:dyDescent="0.25">
      <c r="A385" s="89">
        <f t="shared" si="153"/>
        <v>48941</v>
      </c>
      <c r="B385" s="24"/>
      <c r="C385" s="25">
        <f t="shared" si="154"/>
        <v>527799.77331041347</v>
      </c>
      <c r="D385" s="87">
        <f t="shared" si="148"/>
        <v>5.208333333333333E-3</v>
      </c>
      <c r="E385" s="25">
        <f t="shared" si="155"/>
        <v>2748.9571526584032</v>
      </c>
      <c r="F385" s="25">
        <f t="shared" si="156"/>
        <v>530548.73046307184</v>
      </c>
      <c r="G385" s="25"/>
      <c r="H385" s="25">
        <f t="shared" si="138"/>
        <v>0</v>
      </c>
      <c r="I385" s="26">
        <f t="shared" si="139"/>
        <v>0</v>
      </c>
      <c r="K385" s="34">
        <f t="shared" si="144"/>
        <v>2748.9571526584032</v>
      </c>
      <c r="L385" s="34">
        <f t="shared" si="145"/>
        <v>-2748.9571526584032</v>
      </c>
      <c r="N385" s="34">
        <f t="shared" si="146"/>
        <v>0</v>
      </c>
      <c r="O385" s="34">
        <f t="shared" si="147"/>
        <v>0</v>
      </c>
      <c r="Q385" s="94"/>
      <c r="R385" s="27"/>
      <c r="S385" s="92"/>
      <c r="T385" s="93"/>
      <c r="U385" s="28"/>
      <c r="V385" s="28"/>
      <c r="W385" s="28"/>
      <c r="X385" s="28"/>
      <c r="Y385" s="28"/>
      <c r="Z385" s="95"/>
      <c r="AA385" s="92"/>
      <c r="AB385" s="92"/>
      <c r="AC385" s="96"/>
      <c r="AD385" s="92"/>
      <c r="AE385" s="92"/>
    </row>
    <row r="386" spans="1:31" x14ac:dyDescent="0.25">
      <c r="K386" s="34"/>
      <c r="Q386" s="94"/>
      <c r="R386" s="27"/>
      <c r="S386" s="92"/>
      <c r="T386" s="93"/>
      <c r="U386" s="28"/>
      <c r="V386" s="28"/>
      <c r="W386" s="28"/>
      <c r="X386" s="28"/>
      <c r="Y386" s="28"/>
      <c r="Z386" s="95"/>
      <c r="AA386" s="92"/>
      <c r="AB386" s="92"/>
      <c r="AC386" s="96"/>
      <c r="AD386" s="92"/>
      <c r="AE386" s="92"/>
    </row>
    <row r="387" spans="1:31" x14ac:dyDescent="0.25">
      <c r="E387" t="s">
        <v>33</v>
      </c>
      <c r="F387" s="37">
        <f>C9</f>
        <v>530548.7304630623</v>
      </c>
      <c r="G387" s="37"/>
      <c r="H387" s="37"/>
      <c r="I387" s="37"/>
      <c r="J387" s="53" t="s">
        <v>33</v>
      </c>
      <c r="K387" s="37">
        <f>C9-C13</f>
        <v>451709.24014108127</v>
      </c>
      <c r="M387" s="53" t="s">
        <v>33</v>
      </c>
      <c r="N387" s="34">
        <f>C19</f>
        <v>78839.490321980993</v>
      </c>
      <c r="Q387" s="94"/>
      <c r="R387" s="27"/>
      <c r="S387" s="92"/>
      <c r="T387" s="93"/>
      <c r="U387" s="28"/>
      <c r="V387" s="28"/>
      <c r="W387" s="28"/>
      <c r="X387" s="28"/>
      <c r="Y387" s="28"/>
      <c r="Z387" s="95"/>
      <c r="AA387" s="92"/>
      <c r="AB387" s="92"/>
      <c r="AC387" s="96"/>
      <c r="AD387" s="92"/>
      <c r="AE387" s="92"/>
    </row>
    <row r="388" spans="1:31" x14ac:dyDescent="0.25">
      <c r="E388" s="38" t="s">
        <v>34</v>
      </c>
      <c r="F388" s="34">
        <f>F385-F387</f>
        <v>9.5460563898086548E-9</v>
      </c>
      <c r="G388" s="39"/>
      <c r="H388" s="39"/>
      <c r="I388" s="39"/>
      <c r="J388" s="54" t="s">
        <v>34</v>
      </c>
      <c r="K388" s="34">
        <f>SUM(K19:K385)-K387</f>
        <v>9.5460563898086548E-9</v>
      </c>
      <c r="M388" s="54" t="s">
        <v>34</v>
      </c>
      <c r="N388" s="34">
        <f>SUM(N19:N385)-N387</f>
        <v>0</v>
      </c>
      <c r="Q388" s="94"/>
      <c r="R388" s="27"/>
      <c r="S388" s="92"/>
      <c r="T388" s="93"/>
      <c r="U388" s="28"/>
      <c r="V388" s="28"/>
      <c r="W388" s="28"/>
      <c r="X388" s="28"/>
      <c r="Y388" s="28"/>
      <c r="Z388" s="95"/>
      <c r="AA388" s="92"/>
      <c r="AB388" s="92"/>
      <c r="AC388" s="96"/>
      <c r="AD388" s="92"/>
      <c r="AE388" s="92"/>
    </row>
    <row r="389" spans="1:31" x14ac:dyDescent="0.25">
      <c r="Q389" s="94"/>
      <c r="R389" s="27"/>
      <c r="S389" s="92"/>
      <c r="T389" s="93"/>
      <c r="U389" s="28"/>
      <c r="V389" s="28"/>
      <c r="W389" s="28"/>
      <c r="X389" s="28"/>
      <c r="Y389" s="28"/>
      <c r="Z389" s="95"/>
      <c r="AA389" s="92"/>
      <c r="AB389" s="92"/>
      <c r="AC389" s="96"/>
      <c r="AD389" s="92"/>
      <c r="AE389" s="92"/>
    </row>
    <row r="390" spans="1:31" x14ac:dyDescent="0.25">
      <c r="Q390" s="94"/>
      <c r="R390" s="27"/>
      <c r="S390" s="92"/>
      <c r="T390" s="93"/>
      <c r="U390" s="28"/>
      <c r="V390" s="28"/>
      <c r="W390" s="28"/>
      <c r="X390" s="28"/>
      <c r="Y390" s="28"/>
      <c r="Z390" s="95"/>
      <c r="AA390" s="92"/>
      <c r="AB390" s="92"/>
      <c r="AC390" s="96"/>
      <c r="AD390" s="92"/>
      <c r="AE390" s="92"/>
    </row>
    <row r="391" spans="1:31" x14ac:dyDescent="0.25">
      <c r="Q391" s="94"/>
      <c r="R391" s="27"/>
      <c r="S391" s="92"/>
      <c r="T391" s="93"/>
      <c r="U391" s="28"/>
      <c r="V391" s="28"/>
      <c r="W391" s="28"/>
      <c r="X391" s="28"/>
      <c r="Y391" s="28"/>
      <c r="Z391" s="95"/>
      <c r="AA391" s="92"/>
      <c r="AB391" s="92"/>
      <c r="AC391" s="96"/>
      <c r="AD391" s="92"/>
      <c r="AE391" s="92"/>
    </row>
    <row r="392" spans="1:31" x14ac:dyDescent="0.25">
      <c r="Q392" s="94"/>
      <c r="R392" s="27"/>
      <c r="S392" s="92"/>
      <c r="T392" s="93"/>
      <c r="U392" s="28"/>
      <c r="V392" s="28"/>
      <c r="W392" s="28"/>
      <c r="X392" s="28"/>
      <c r="Y392" s="28"/>
      <c r="Z392" s="95"/>
      <c r="AA392" s="92"/>
      <c r="AB392" s="92"/>
      <c r="AC392" s="96"/>
      <c r="AD392" s="92"/>
      <c r="AE392" s="92"/>
    </row>
    <row r="393" spans="1:31" x14ac:dyDescent="0.25">
      <c r="Q393" s="94"/>
      <c r="R393" s="27"/>
      <c r="S393" s="92"/>
      <c r="T393" s="93"/>
      <c r="U393" s="28"/>
      <c r="V393" s="28"/>
      <c r="W393" s="28"/>
      <c r="X393" s="28"/>
      <c r="Y393" s="28"/>
      <c r="Z393" s="95"/>
      <c r="AA393" s="92"/>
      <c r="AB393" s="92"/>
      <c r="AC393" s="96"/>
      <c r="AD393" s="92"/>
      <c r="AE393" s="92"/>
    </row>
    <row r="394" spans="1:31" x14ac:dyDescent="0.25">
      <c r="Q394" s="94"/>
      <c r="R394" s="27"/>
      <c r="S394" s="92"/>
      <c r="T394" s="93"/>
      <c r="U394" s="28"/>
      <c r="V394" s="28"/>
      <c r="W394" s="28"/>
      <c r="X394" s="28"/>
      <c r="Y394" s="28"/>
      <c r="Z394" s="95"/>
      <c r="AA394" s="92"/>
      <c r="AB394" s="92"/>
      <c r="AC394" s="96"/>
      <c r="AD394" s="92"/>
      <c r="AE394" s="92"/>
    </row>
    <row r="395" spans="1:31" x14ac:dyDescent="0.25">
      <c r="Q395" s="94"/>
      <c r="R395" s="27"/>
      <c r="S395" s="92"/>
      <c r="T395" s="93"/>
      <c r="U395" s="28"/>
      <c r="V395" s="28"/>
      <c r="W395" s="28"/>
      <c r="X395" s="28"/>
      <c r="Y395" s="28"/>
      <c r="Z395" s="95"/>
      <c r="AA395" s="92"/>
      <c r="AB395" s="92"/>
      <c r="AC395" s="96"/>
      <c r="AD395" s="92"/>
      <c r="AE395" s="92"/>
    </row>
    <row r="396" spans="1:31" x14ac:dyDescent="0.25">
      <c r="Q396" s="94"/>
      <c r="R396" s="27"/>
      <c r="S396" s="92"/>
      <c r="T396" s="93"/>
      <c r="U396" s="28"/>
      <c r="V396" s="28"/>
      <c r="W396" s="28"/>
      <c r="X396" s="28"/>
      <c r="Y396" s="28"/>
      <c r="Z396" s="95"/>
      <c r="AA396" s="92"/>
      <c r="AB396" s="92"/>
      <c r="AC396" s="96"/>
      <c r="AD396" s="92"/>
      <c r="AE396" s="92"/>
    </row>
    <row r="397" spans="1:31" x14ac:dyDescent="0.25">
      <c r="Q397" s="94"/>
      <c r="R397" s="27"/>
      <c r="S397" s="92"/>
      <c r="T397" s="93"/>
      <c r="U397" s="28"/>
      <c r="V397" s="28"/>
      <c r="W397" s="28"/>
      <c r="X397" s="28"/>
      <c r="Y397" s="28"/>
      <c r="Z397" s="95"/>
      <c r="AA397" s="92"/>
      <c r="AB397" s="92"/>
      <c r="AC397" s="96"/>
      <c r="AD397" s="92"/>
      <c r="AE397" s="92"/>
    </row>
    <row r="398" spans="1:31" x14ac:dyDescent="0.25">
      <c r="Q398" s="94"/>
      <c r="R398" s="27"/>
      <c r="S398" s="92"/>
      <c r="T398" s="93"/>
      <c r="U398" s="28"/>
      <c r="V398" s="28"/>
      <c r="W398" s="28"/>
      <c r="X398" s="28"/>
      <c r="Y398" s="28"/>
      <c r="Z398" s="95"/>
      <c r="AA398" s="92"/>
      <c r="AB398" s="92"/>
      <c r="AC398" s="96"/>
      <c r="AD398" s="92"/>
      <c r="AE398" s="92"/>
    </row>
    <row r="399" spans="1:31" x14ac:dyDescent="0.25">
      <c r="Q399" s="94"/>
      <c r="R399" s="27"/>
      <c r="S399" s="92"/>
      <c r="T399" s="93"/>
      <c r="U399" s="28"/>
      <c r="V399" s="28"/>
      <c r="W399" s="28"/>
      <c r="X399" s="28"/>
      <c r="Y399" s="28"/>
      <c r="Z399" s="95"/>
      <c r="AA399" s="92"/>
      <c r="AB399" s="92"/>
      <c r="AC399" s="96"/>
      <c r="AD399" s="92"/>
      <c r="AE399" s="92"/>
    </row>
    <row r="400" spans="1:31" x14ac:dyDescent="0.25">
      <c r="Q400" s="94"/>
      <c r="R400" s="27"/>
      <c r="S400" s="92"/>
      <c r="T400" s="93"/>
      <c r="U400" s="28"/>
      <c r="V400" s="28"/>
      <c r="W400" s="28"/>
      <c r="X400" s="28"/>
      <c r="Y400" s="28"/>
      <c r="Z400" s="95"/>
      <c r="AA400" s="92"/>
      <c r="AB400" s="92"/>
      <c r="AC400" s="96"/>
      <c r="AD400" s="92"/>
      <c r="AE400" s="92"/>
    </row>
    <row r="401" spans="17:31" x14ac:dyDescent="0.25">
      <c r="Q401" s="94"/>
      <c r="R401" s="27"/>
      <c r="S401" s="92"/>
      <c r="T401" s="93"/>
      <c r="U401" s="28"/>
      <c r="V401" s="28"/>
      <c r="W401" s="28"/>
      <c r="X401" s="28"/>
      <c r="Y401" s="28"/>
      <c r="Z401" s="95"/>
      <c r="AA401" s="92"/>
      <c r="AB401" s="92"/>
      <c r="AC401" s="96"/>
      <c r="AD401" s="92"/>
      <c r="AE401" s="92"/>
    </row>
    <row r="402" spans="17:31" x14ac:dyDescent="0.25">
      <c r="Q402" s="94"/>
      <c r="R402" s="27"/>
      <c r="S402" s="92"/>
      <c r="T402" s="93"/>
      <c r="U402" s="28"/>
      <c r="V402" s="28"/>
      <c r="W402" s="28"/>
      <c r="X402" s="28"/>
      <c r="Y402" s="28"/>
      <c r="Z402" s="95"/>
      <c r="AA402" s="92"/>
      <c r="AB402" s="92"/>
      <c r="AC402" s="96"/>
      <c r="AD402" s="92"/>
      <c r="AE402" s="92"/>
    </row>
    <row r="403" spans="17:31" x14ac:dyDescent="0.25">
      <c r="Q403" s="94"/>
      <c r="R403" s="27"/>
      <c r="S403" s="92"/>
      <c r="T403" s="93"/>
      <c r="U403" s="28"/>
      <c r="V403" s="28"/>
      <c r="W403" s="28"/>
      <c r="X403" s="28"/>
      <c r="Y403" s="28"/>
      <c r="Z403" s="95"/>
      <c r="AA403" s="92"/>
      <c r="AB403" s="92"/>
      <c r="AC403" s="96"/>
      <c r="AD403" s="92"/>
      <c r="AE403" s="92"/>
    </row>
    <row r="404" spans="17:31" x14ac:dyDescent="0.25">
      <c r="Q404" s="94"/>
      <c r="R404" s="27"/>
      <c r="S404" s="92"/>
      <c r="T404" s="93"/>
      <c r="U404" s="28"/>
      <c r="V404" s="28"/>
      <c r="W404" s="28"/>
      <c r="X404" s="28"/>
      <c r="Y404" s="28"/>
      <c r="Z404" s="95"/>
      <c r="AA404" s="92"/>
      <c r="AB404" s="92"/>
      <c r="AC404" s="96"/>
      <c r="AD404" s="92"/>
      <c r="AE404" s="92"/>
    </row>
    <row r="405" spans="17:31" x14ac:dyDescent="0.25">
      <c r="Q405" s="94"/>
      <c r="R405" s="27"/>
      <c r="S405" s="92"/>
      <c r="T405" s="93"/>
      <c r="U405" s="28"/>
      <c r="V405" s="28"/>
      <c r="W405" s="28"/>
      <c r="X405" s="28"/>
      <c r="Y405" s="28"/>
      <c r="Z405" s="95"/>
      <c r="AA405" s="92"/>
      <c r="AB405" s="92"/>
      <c r="AC405" s="96"/>
      <c r="AD405" s="92"/>
      <c r="AE405" s="92"/>
    </row>
    <row r="406" spans="17:31" x14ac:dyDescent="0.25">
      <c r="Q406" s="94"/>
      <c r="R406" s="27"/>
      <c r="S406" s="92"/>
      <c r="T406" s="93"/>
      <c r="U406" s="28"/>
      <c r="V406" s="28"/>
      <c r="W406" s="28"/>
      <c r="X406" s="28"/>
      <c r="Y406" s="28"/>
      <c r="Z406" s="95"/>
      <c r="AA406" s="92"/>
      <c r="AB406" s="92"/>
      <c r="AC406" s="96"/>
      <c r="AD406" s="92"/>
      <c r="AE406" s="92"/>
    </row>
  </sheetData>
  <mergeCells count="4">
    <mergeCell ref="N16:O16"/>
    <mergeCell ref="K16:L16"/>
    <mergeCell ref="AA16:AB16"/>
    <mergeCell ref="AD16:AE16"/>
  </mergeCells>
  <pageMargins left="0.7" right="0.7" top="0.75" bottom="0.75" header="0.3" footer="0.3"/>
  <pageSetup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ARO Costing</vt:lpstr>
      <vt:lpstr>Liab Accretion</vt:lpstr>
    </vt:vector>
  </TitlesOfParts>
  <Company>Brink's,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D. Christensen</dc:creator>
  <cp:lastModifiedBy>Rachel Kibby</cp:lastModifiedBy>
  <cp:lastPrinted>2013-12-04T17:53:48Z</cp:lastPrinted>
  <dcterms:created xsi:type="dcterms:W3CDTF">2013-05-01T15:17:21Z</dcterms:created>
  <dcterms:modified xsi:type="dcterms:W3CDTF">2022-03-15T13:30:37Z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